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tabRatio="663" activeTab="5"/>
  </bookViews>
  <sheets>
    <sheet name="OPOMBE" sheetId="1" r:id="rId1"/>
    <sheet name="PREDRAČUN" sheetId="2" r:id="rId2"/>
    <sheet name="CR" sheetId="3" r:id="rId3"/>
    <sheet name="NN-SN" sheetId="4" r:id="rId4"/>
    <sheet name="TK" sheetId="5" r:id="rId5"/>
    <sheet name="Vodovod P" sheetId="6" r:id="rId6"/>
    <sheet name="Vodovod R" sheetId="7" r:id="rId7"/>
    <sheet name="Vodovod S" sheetId="8" r:id="rId8"/>
    <sheet name="Vodovod Sever" sheetId="9" r:id="rId9"/>
  </sheets>
  <externalReferences>
    <externalReference r:id="rId12"/>
  </externalReferences>
  <definedNames>
    <definedName name="A" localSheetId="1">#REF!</definedName>
    <definedName name="A">#REF!</definedName>
    <definedName name="abcd" localSheetId="1">#REF!</definedName>
    <definedName name="abcd">#REF!</definedName>
    <definedName name="AS" localSheetId="1">#REF!</definedName>
    <definedName name="AS">#REF!</definedName>
    <definedName name="B" localSheetId="1">#REF!</definedName>
    <definedName name="B">#REF!</definedName>
    <definedName name="hhh" localSheetId="1">#REF!</definedName>
    <definedName name="hhh">#REF!</definedName>
    <definedName name="Hodnik">#REF!</definedName>
    <definedName name="M" localSheetId="1">#REF!</definedName>
    <definedName name="M">#REF!</definedName>
    <definedName name="odv" localSheetId="1">'PREDRAČUN'!#REF!</definedName>
    <definedName name="odv">#REF!</definedName>
    <definedName name="odve" localSheetId="1">#REF!</definedName>
    <definedName name="odve">#REF!</definedName>
    <definedName name="pmo" localSheetId="1">'PREDRAČUN'!#REF!</definedName>
    <definedName name="pmo">#REF!</definedName>
    <definedName name="_xlnm.Print_Area" localSheetId="2">'CR'!$A$1:$G$181</definedName>
    <definedName name="_xlnm.Print_Area" localSheetId="3">'NN-SN'!$A$1:$G$88</definedName>
    <definedName name="_xlnm.Print_Area" localSheetId="0">'OPOMBE'!$A$1:$I$52</definedName>
    <definedName name="_xlnm.Print_Area" localSheetId="1">'PREDRAČUN'!$A$1:$F$253</definedName>
    <definedName name="_xlnm.Print_Area" localSheetId="4">'TK'!$A$1:$G$101</definedName>
    <definedName name="POPIS" localSheetId="1">#REF!</definedName>
    <definedName name="POPIS">#REF!</definedName>
    <definedName name="prd" localSheetId="1">'PREDRAČUN'!#REF!</definedName>
    <definedName name="prd">#REF!</definedName>
    <definedName name="REKAPITULACIJA">#REF!</definedName>
    <definedName name="_xlnm.Print_Titles" localSheetId="1">'PREDRAČUN'!$59:$60</definedName>
    <definedName name="tst" localSheetId="1">'PREDRAČUN'!#REF!</definedName>
    <definedName name="tst">#REF!</definedName>
    <definedName name="vzk" localSheetId="1">'PREDRAČUN'!#REF!</definedName>
    <definedName name="vzk">#REF!</definedName>
    <definedName name="zmd" localSheetId="1">'PREDRAČUN'!#REF!</definedName>
    <definedName name="zmd">#REF!</definedName>
  </definedNames>
  <calcPr fullCalcOnLoad="1"/>
</workbook>
</file>

<file path=xl/sharedStrings.xml><?xml version="1.0" encoding="utf-8"?>
<sst xmlns="http://schemas.openxmlformats.org/spreadsheetml/2006/main" count="2022" uniqueCount="822">
  <si>
    <t>nepredvidena dela 10% :</t>
  </si>
  <si>
    <t>preddela skupaj :</t>
  </si>
  <si>
    <t>zemeljska dela skupaj :</t>
  </si>
  <si>
    <t>voziščne konstrukcije skupaj :</t>
  </si>
  <si>
    <t>oprema cest skupaj :</t>
  </si>
  <si>
    <t>tuje storitve skupaj :</t>
  </si>
  <si>
    <t>I.</t>
  </si>
  <si>
    <t>4.0</t>
  </si>
  <si>
    <t>Odvodnjavanje</t>
  </si>
  <si>
    <t>6.0</t>
  </si>
  <si>
    <t>7.0</t>
  </si>
  <si>
    <t>Tuje storitve</t>
  </si>
  <si>
    <t>Zap. št.</t>
  </si>
  <si>
    <t>Projektantski nadzor</t>
  </si>
  <si>
    <t>Opis</t>
  </si>
  <si>
    <t>Količina</t>
  </si>
  <si>
    <t>Cena</t>
  </si>
  <si>
    <t>Znesek</t>
  </si>
  <si>
    <t>km</t>
  </si>
  <si>
    <t>kos</t>
  </si>
  <si>
    <t>13 311</t>
  </si>
  <si>
    <t>Organizacija gradbišča – postavitev začasnih objektov</t>
  </si>
  <si>
    <t>13 312</t>
  </si>
  <si>
    <t>Organizacija gradbišča – odstranitev začasnih objektov</t>
  </si>
  <si>
    <t>PREDDELA</t>
  </si>
  <si>
    <t>Oprema cest</t>
  </si>
  <si>
    <t>ODVODNJAVANJE</t>
  </si>
  <si>
    <t>OPREMA CEST</t>
  </si>
  <si>
    <t>TUJE STORITVE</t>
  </si>
  <si>
    <t>Mera</t>
  </si>
  <si>
    <t xml:space="preserve">Preddela </t>
  </si>
  <si>
    <t>1.0</t>
  </si>
  <si>
    <t>2.0</t>
  </si>
  <si>
    <t>3.0</t>
  </si>
  <si>
    <t xml:space="preserve">Zemeljska dela </t>
  </si>
  <si>
    <t xml:space="preserve">Voziščne konstrukcije </t>
  </si>
  <si>
    <t>ZEMELJSKA DELA</t>
  </si>
  <si>
    <t>ur</t>
  </si>
  <si>
    <t>SKUPAJ EUR:</t>
  </si>
  <si>
    <t>Skupaj EUR:</t>
  </si>
  <si>
    <t>22 113</t>
  </si>
  <si>
    <t>Ureditev planuma temeljnih tal zrnate kamnine – 3. kategorije</t>
  </si>
  <si>
    <t xml:space="preserve">VOZIŠČNE KONSTRUKCIJE </t>
  </si>
  <si>
    <t>DDV 22% :</t>
  </si>
  <si>
    <t>25 117</t>
  </si>
  <si>
    <t>25 151</t>
  </si>
  <si>
    <t>Doplačilo za zatravitev s semenom</t>
  </si>
  <si>
    <t>44 333</t>
  </si>
  <si>
    <t>44 362</t>
  </si>
  <si>
    <t>Doplačilo za izdelavo asfaltne mulde (asfalti so vsebovani v voziščnih konstrukcijah)</t>
  </si>
  <si>
    <t>5.0</t>
  </si>
  <si>
    <t>GRADBENA IN OBRTNIŠKA DELA</t>
  </si>
  <si>
    <t>gradbena in obrtniška dela skupaj :</t>
  </si>
  <si>
    <t>61 122</t>
  </si>
  <si>
    <t>Izdelava temelja iz cementnega betona C 12/15, globine 80 cm, premera 30 cm</t>
  </si>
  <si>
    <t>Dobava in vgraditev stebrička za prometni znak iz vroče cinkane jeklene cevi s premerom 64 mm, dolge do 3500 mm</t>
  </si>
  <si>
    <t>Gradbena in obrtniška dela</t>
  </si>
  <si>
    <t>61 217</t>
  </si>
  <si>
    <t>35 235</t>
  </si>
  <si>
    <t>Dobava in vgraditev predfabriciranega pogreznjenega robnika iz cementnega betona s prerezom 15/25 cm</t>
  </si>
  <si>
    <t>43 182</t>
  </si>
  <si>
    <t>9.0</t>
  </si>
  <si>
    <t>10.0</t>
  </si>
  <si>
    <r>
      <t>m</t>
    </r>
    <r>
      <rPr>
        <vertAlign val="superscript"/>
        <sz val="10"/>
        <rFont val="Tahoma"/>
        <family val="2"/>
      </rPr>
      <t>3</t>
    </r>
  </si>
  <si>
    <t>D.2.1</t>
  </si>
  <si>
    <t>D.7.2</t>
  </si>
  <si>
    <t>12 391</t>
  </si>
  <si>
    <t>12 261</t>
  </si>
  <si>
    <t>Demontaža plastičnega smernika</t>
  </si>
  <si>
    <t>D.4.3</t>
  </si>
  <si>
    <t>12 283</t>
  </si>
  <si>
    <t>11.0</t>
  </si>
  <si>
    <t>12.0</t>
  </si>
  <si>
    <t>odkupi zemljišč skupaj :</t>
  </si>
  <si>
    <t>12 111</t>
  </si>
  <si>
    <t>62 123</t>
  </si>
  <si>
    <t>36 111</t>
  </si>
  <si>
    <r>
      <t>m</t>
    </r>
    <r>
      <rPr>
        <vertAlign val="superscript"/>
        <sz val="10"/>
        <rFont val="Tahoma"/>
        <family val="2"/>
      </rPr>
      <t>1</t>
    </r>
  </si>
  <si>
    <t xml:space="preserve">Dobava in vgraditev predfabriciranega dvignjenega robnika iz cementnega betona  s prerezom 15/25 cm </t>
  </si>
  <si>
    <r>
      <t>m</t>
    </r>
    <r>
      <rPr>
        <vertAlign val="superscript"/>
        <sz val="10"/>
        <rFont val="Tahoma"/>
        <family val="2"/>
      </rPr>
      <t>2</t>
    </r>
  </si>
  <si>
    <t>D.2.3</t>
  </si>
  <si>
    <t>Obsutje cevi s finim, 2x sejanim peskom zrnavosti 0-4 mm po detalju ter ročno nabijanje do potrebne zbitosti</t>
  </si>
  <si>
    <t>Zasip z vezljivo zemljino - 3. kategorije - strojno (zasip meteorne kanalizacije)</t>
  </si>
  <si>
    <t>44 952</t>
  </si>
  <si>
    <t>Dobava in vgraditev pokrova iz duktilne litine z nosilnostjo 125 kN, krožnega prereza s premerom 600 mm</t>
  </si>
  <si>
    <t>44 854</t>
  </si>
  <si>
    <r>
      <t>m</t>
    </r>
    <r>
      <rPr>
        <vertAlign val="superscript"/>
        <sz val="10"/>
        <color indexed="8"/>
        <rFont val="Tahoma"/>
        <family val="2"/>
      </rPr>
      <t>1</t>
    </r>
  </si>
  <si>
    <t>Dobava in vgraditev rešetke iz duktilne litine z nosilnostjo 400 kN, s prerezom 400/400 mm</t>
  </si>
  <si>
    <t>35 214</t>
  </si>
  <si>
    <t>31 132</t>
  </si>
  <si>
    <t>D.2.2</t>
  </si>
  <si>
    <t>44 332</t>
  </si>
  <si>
    <t>D.1.4</t>
  </si>
  <si>
    <t>D.3.1</t>
  </si>
  <si>
    <t>Dobava in vgraditev polimeriziranega bitumenskega traku</t>
  </si>
  <si>
    <t>D.5.3</t>
  </si>
  <si>
    <t>Geotehnični nadzor v času gradnje</t>
  </si>
  <si>
    <t>D.2.4</t>
  </si>
  <si>
    <t>odvodnjavanje skupaj:</t>
  </si>
  <si>
    <t>D.6.1</t>
  </si>
  <si>
    <t>D.7.1</t>
  </si>
  <si>
    <t>36 113</t>
  </si>
  <si>
    <t>Izdelava bankine iz gramoza ali naravno zdrobljenega kamnitega materiala, široke od 0,76 m do 1,00 m</t>
  </si>
  <si>
    <t>79 311</t>
  </si>
  <si>
    <t>79 351</t>
  </si>
  <si>
    <t>Izdelava elaborata BCP po končani gradnji</t>
  </si>
  <si>
    <t>43 282</t>
  </si>
  <si>
    <t>Obbetoniranje cevi kanalizacije s cementnim betonom C12/15</t>
  </si>
  <si>
    <t>Posek in odstranitev grmovja in dreves z debli premera do 10 cm ter odstranitev vej</t>
  </si>
  <si>
    <t>12 286</t>
  </si>
  <si>
    <t>Odstranitev obvestilne table (vključno s temeljem)</t>
  </si>
  <si>
    <t>12 431</t>
  </si>
  <si>
    <t>Izdelava nevezane nosilne plasti enakomerno zrnatega drobljenca iz kamnine v debelini 20 do 25 cm</t>
  </si>
  <si>
    <t>Izdelava bankine iz gramoza ali naravno zdrobljenega kamnitega materiala, široke do 0,50 m</t>
  </si>
  <si>
    <t>43 183</t>
  </si>
  <si>
    <t>Višinska prilagoditev jaška (elektro, telekomunikacije)</t>
  </si>
  <si>
    <t>D.4.2</t>
  </si>
  <si>
    <t>14.0</t>
  </si>
  <si>
    <t>PROJEKTANTSKI PREDRAČUN 
Z REKAPITULACIJO STROŠKOV</t>
  </si>
  <si>
    <t>D.4.4</t>
  </si>
  <si>
    <t>D.15.1</t>
  </si>
  <si>
    <t>12 151</t>
  </si>
  <si>
    <t>Posek in odstranitev dreves z debli premera od 11 do 30 cm ter odstranitev vej</t>
  </si>
  <si>
    <t>12 152</t>
  </si>
  <si>
    <t>Posek in odstranitev dreves z debli premera od 31 do 50 cm ter odstranitev vej</t>
  </si>
  <si>
    <t>12 171</t>
  </si>
  <si>
    <t>Odstranitev panja s premerom od 11 do 30 cm s predelavo</t>
  </si>
  <si>
    <t>12 172</t>
  </si>
  <si>
    <t>Odstranitev panja s premerom od 31 do 50 cm s predelavo</t>
  </si>
  <si>
    <t>61 214</t>
  </si>
  <si>
    <t>Dobava in vgraditev stebrička za prometni znak iz vroče cinkane jeklene cevi s premerom 64 mm, dolge do 2000 mm</t>
  </si>
  <si>
    <t>61 219</t>
  </si>
  <si>
    <t>Dobava in vgraditev stebrička za prometni znak iz vroče cinkane jeklene cevi s premerom 64 mm, dolge 4500 mm</t>
  </si>
  <si>
    <t>m</t>
  </si>
  <si>
    <t>62 448</t>
  </si>
  <si>
    <t>64 455</t>
  </si>
  <si>
    <t>Dobava in vgraditev jeklene varnostne ograje, vključno vse elemente, za nivo zadrževanja N2 in za delovno širino W5</t>
  </si>
  <si>
    <t>Izdelava kanalizacije iz cevi iz polietilena, vključno s podložno plastjo iz zmesi kamnitih zrn, premera 25 cm, v globini do 1,0 m</t>
  </si>
  <si>
    <t>43 184</t>
  </si>
  <si>
    <t>Izdelava jaška iz polietilena, krožnega prereza s premerom 50 cm , globokega 1,0 do 1,5 m, vključno z izdelavo armirano betonskega venca (peskolov)</t>
  </si>
  <si>
    <t>Izdelava jaška iz polietilena, krožnega prereza s premerom 50 cm , globokega 1,5 do 2,0 m, vključno z izdelavo armirano betonskega venca (peskolov)</t>
  </si>
  <si>
    <t>Izdelava jaška iz polietilena, krožnega prereza s premerom 80 cm, globokega 1,0 do 1,5 m, vključno z izdelavo armiranobetonskega venca (revizijski jašek)</t>
  </si>
  <si>
    <t>44 363</t>
  </si>
  <si>
    <t>Izdelava jaška iz polietilena, krožnega prereza s premerom 80 cm, globokega 1,5 do 2,0 m, vključno z izdelavo armiranobetonskega venca (revizijski jašek)</t>
  </si>
  <si>
    <t>D.4.5</t>
  </si>
  <si>
    <t>D.4.6</t>
  </si>
  <si>
    <t>Posek in odstranitev dreves z debli premera nad 50 cm ter odstranitev vej</t>
  </si>
  <si>
    <t>12 153</t>
  </si>
  <si>
    <t>12 173</t>
  </si>
  <si>
    <t>Odstranitev panja s premerom nad 50 cm s predelavo</t>
  </si>
  <si>
    <t>Dobava in vgraditev robne rešetke (vgradnja v robnik hodnika za pešce), iz duktilne litine z nosilnostjo 250 kN, razred EN 124, s prerezom 570/610 mm, kompletno z vsemi deli in materialom (npr. Selecta T profil)</t>
  </si>
  <si>
    <t>21 224</t>
  </si>
  <si>
    <t>21 253</t>
  </si>
  <si>
    <t>Kombinirani izkop vezljive zemljine – 3. kategorije – strojno ročni  z nakladanjem; (strojni:ročni = 80:20) (izkop za meteorno kanalizacijo)</t>
  </si>
  <si>
    <t>OPOMBA: PRI VSEH POSTAVKAH ODVODNJAVANJA JE POTREBNO V CENI UPOŠTEVATI PRIPADAJOČI PRITRDILNI IN TESNILNI MATERIAL TER IZDELAVO NAVEZAV!</t>
  </si>
  <si>
    <t>32 496</t>
  </si>
  <si>
    <t>Pobrizg s polimerno bitumensko emulzijo do 0,31 di 0,50 kg/m2</t>
  </si>
  <si>
    <t>12 231</t>
  </si>
  <si>
    <t>Demontaža jeklene varnostne ograje</t>
  </si>
  <si>
    <t>12 322</t>
  </si>
  <si>
    <t>Porušitev in odstranitev jaška z notranjo  stranico/premerom do 60 cm</t>
  </si>
  <si>
    <t>12 475</t>
  </si>
  <si>
    <t>12 477</t>
  </si>
  <si>
    <t>Porušitev in odstranitev zidu iz ojačanega cementnega betona</t>
  </si>
  <si>
    <t>Obsip PE cevi ter zasutje MK je upoštevano v postavkah D.2.3 in D.2.4.</t>
  </si>
  <si>
    <t>PROMETNA ZAPORA</t>
  </si>
  <si>
    <t>kpl</t>
  </si>
  <si>
    <t>61 216</t>
  </si>
  <si>
    <t>Dobava in vgraditev stebrička za prometni znak iz vroče cinkane jeklene cevi s premerom 64 mm, dolge do 3000 mm</t>
  </si>
  <si>
    <t>Pritrditev znaka na drog cestne razsvetljave, v ceni upoštevati ves drobni material</t>
  </si>
  <si>
    <t>61 727</t>
  </si>
  <si>
    <t>KROŽNO KRIŽIŠČE COL</t>
  </si>
  <si>
    <t>Ocena stroškov prometne zapore (Elaborat AP001-21-Z)</t>
  </si>
  <si>
    <t>Načrt prestavitve in zaščite vodovoda (AP001-21-V)</t>
  </si>
  <si>
    <t>11 222</t>
  </si>
  <si>
    <t>Obnova in zavarovanje zakoličbe osi trase ostale javne ceste v gričevnatem terenu</t>
  </si>
  <si>
    <t>Obnova in zavarovanje zakoličbe trase komunalnih vodov v gričevnatem terenu</t>
  </si>
  <si>
    <t>11 132</t>
  </si>
  <si>
    <t>Postavitev in zavarovanje prečnega profila ostale javne ceste v gričevnatem terenu</t>
  </si>
  <si>
    <t>Odstranitev prometnega znaka s stranico/premerom 900 mm(vključno s temeljem)</t>
  </si>
  <si>
    <t>D.1.1</t>
  </si>
  <si>
    <t>Odstranitev prekrižišče table (vključno s temelji)</t>
  </si>
  <si>
    <t>D.1.2</t>
  </si>
  <si>
    <t>Odstranitev prometnega ogledala (vključno s temeljem)</t>
  </si>
  <si>
    <t xml:space="preserve">Porušitev in odstranitev asfaltne plasti v debelini  nad 10 cm (12 cm) </t>
  </si>
  <si>
    <t>D.1.3</t>
  </si>
  <si>
    <t xml:space="preserve">Porušitev in odstranitev asfaltne plasti v debelini  nad 10 cm (26 cm) </t>
  </si>
  <si>
    <t>12 383</t>
  </si>
  <si>
    <t>Rezanje asfaltne plasti s talno diamantno žago, debele 11 do 16 cm</t>
  </si>
  <si>
    <t>12 321</t>
  </si>
  <si>
    <t xml:space="preserve">Porušitev in odstranitev asfaltne plasti v debelini  do 5 cm (hodnik za pešce)) </t>
  </si>
  <si>
    <t xml:space="preserve">Porušitev in odstranitev vrtnega robnika iz cementnega betona </t>
  </si>
  <si>
    <t>Porušitev in odstranitev robnika iz cementnega betona dimenzije 15/25</t>
  </si>
  <si>
    <t>12 421</t>
  </si>
  <si>
    <t>Porušitev in odstranitev kanalizacije iz cevi s premerom do 40 cm</t>
  </si>
  <si>
    <t>12 482</t>
  </si>
  <si>
    <t>D.1.5</t>
  </si>
  <si>
    <t>Porušitev in odstranitev podhoda pod cesto.</t>
  </si>
  <si>
    <t>Porušitev in odstranitev zidu iz kamna v cementni malti</t>
  </si>
  <si>
    <t>21 113</t>
  </si>
  <si>
    <t>Površinski izkop plodne zemlje - 1.kategorije - strojno z odrivom do 100 m</t>
  </si>
  <si>
    <t>24 117</t>
  </si>
  <si>
    <t>Vgraditev nasipa iz zrnate kamnine zemljine -3.kategorije z dobavo iz kamnoloma. V ceni upoštevati komprimacijo v plasteh po 30 cm.</t>
  </si>
  <si>
    <r>
      <t xml:space="preserve">Izdelava obrabne in zaporne plasti bituminizirane zmesi </t>
    </r>
    <r>
      <rPr>
        <b/>
        <sz val="10"/>
        <rFont val="Tahoma"/>
        <family val="2"/>
      </rPr>
      <t xml:space="preserve">AC 8 surf B 70/100 A5 </t>
    </r>
    <r>
      <rPr>
        <sz val="10"/>
        <rFont val="Tahoma"/>
        <family val="2"/>
      </rPr>
      <t>v debelini 4 cm (hodnik za pešce)</t>
    </r>
  </si>
  <si>
    <r>
      <t xml:space="preserve">Izdelava nosilne plasti bituminizirane zmesi </t>
    </r>
    <r>
      <rPr>
        <b/>
        <sz val="10"/>
        <rFont val="Tahoma"/>
        <family val="2"/>
      </rPr>
      <t>AC 22 base B 50/70 A4</t>
    </r>
    <r>
      <rPr>
        <sz val="10"/>
        <rFont val="Tahoma"/>
        <family val="2"/>
      </rPr>
      <t xml:space="preserve"> v debelini 6 cm (RT in lokalna cesta)</t>
    </r>
  </si>
  <si>
    <r>
      <t xml:space="preserve">Izdelava nosilne plasti bituminizirane zmesi </t>
    </r>
    <r>
      <rPr>
        <b/>
        <sz val="10"/>
        <rFont val="Tahoma"/>
        <family val="2"/>
      </rPr>
      <t>AC 32 base B 50/70 A3</t>
    </r>
    <r>
      <rPr>
        <sz val="10"/>
        <rFont val="Tahoma"/>
        <family val="2"/>
      </rPr>
      <t xml:space="preserve"> v debelini 11cm (R1-207)</t>
    </r>
  </si>
  <si>
    <r>
      <t xml:space="preserve">Izdelava obrabne in zaporne plasti bituminizirane zmesi </t>
    </r>
    <r>
      <rPr>
        <b/>
        <sz val="10"/>
        <rFont val="Tahoma"/>
        <family val="2"/>
      </rPr>
      <t>AC 11 surf PmB  45/80-65  A3</t>
    </r>
    <r>
      <rPr>
        <sz val="10"/>
        <rFont val="Tahoma"/>
        <family val="2"/>
      </rPr>
      <t xml:space="preserve"> v debelini 4 cm (R1-207 )</t>
    </r>
  </si>
  <si>
    <r>
      <t xml:space="preserve">Izdelava obrabne in zaporne plasti bituminizirane zmesi </t>
    </r>
    <r>
      <rPr>
        <b/>
        <sz val="10"/>
        <rFont val="Tahoma"/>
        <family val="2"/>
      </rPr>
      <t>AC 8 surf B  70/100  A3</t>
    </r>
    <r>
      <rPr>
        <sz val="10"/>
        <rFont val="Tahoma"/>
        <family val="2"/>
      </rPr>
      <t xml:space="preserve"> v debelini 3 cm (RT in lokalna cesta )</t>
    </r>
  </si>
  <si>
    <t>Vgraditev nasipa iz izbranega materiala od izkopa. V ceni upoštevati komprimacijo  v plasteh po 30 cm</t>
  </si>
  <si>
    <t>31 645</t>
  </si>
  <si>
    <t>31 572</t>
  </si>
  <si>
    <t>32 254</t>
  </si>
  <si>
    <t>32 244</t>
  </si>
  <si>
    <t>D.3.2</t>
  </si>
  <si>
    <t>34 171</t>
  </si>
  <si>
    <r>
      <t>m</t>
    </r>
    <r>
      <rPr>
        <vertAlign val="superscript"/>
        <sz val="10"/>
        <rFont val="Arial"/>
        <family val="2"/>
      </rPr>
      <t>2</t>
    </r>
  </si>
  <si>
    <t>34 152</t>
  </si>
  <si>
    <t>Izdelava obrabne plasti iz malih tlakovcev iz silikatne kamnine velikosti 10 cm/10 cm/10 cm, stiki zaliti s cementno malto</t>
  </si>
  <si>
    <t xml:space="preserve">Dobava in vgraditev predfabriciranega zvrnjenega robnika iz cementnega betona  s prerezom 15/25 cm </t>
  </si>
  <si>
    <r>
      <t>m</t>
    </r>
    <r>
      <rPr>
        <vertAlign val="superscript"/>
        <sz val="10"/>
        <rFont val="Arial"/>
        <family val="2"/>
      </rPr>
      <t>1</t>
    </r>
  </si>
  <si>
    <t>D.3.3</t>
  </si>
  <si>
    <t>24 421</t>
  </si>
  <si>
    <t>Vgraditev posteljice v debelini plasti do 30 cm iz zrnate kamnine – 3. kategorije (ustrezati mora zahtevam iz geotehničnega poročila)</t>
  </si>
  <si>
    <t>Izdelava jaška iz polietilena, krožnega prereza s premerom 50 cm , globokega 2,0 do 2,5 m, vključno z izdelavo armirano betonskega venca (peskolov)</t>
  </si>
  <si>
    <t>44 334</t>
  </si>
  <si>
    <t>D.4.1</t>
  </si>
  <si>
    <t>Izdelava jaška iz polietilena, krožnega prereza s premerom 60 cm , globokega 1,0 do 1,5 m, vključno z izdelavo armirano betonskega venca (peskolov)</t>
  </si>
  <si>
    <t>Izdelava jaška iz polietilena, krožnega prereza s premerom 60 cm, globokega 1,0 do 1,5 m, vključno z izdelavo armiranobetonskega venca (revizijski jašek)</t>
  </si>
  <si>
    <t>44 342</t>
  </si>
  <si>
    <t>Višinska prilagoditev jaška meteorne kanalizacije</t>
  </si>
  <si>
    <t>Višinska prilagoditev jaška fekalne kanalizacije</t>
  </si>
  <si>
    <t>Višinska prilagoditev kape vodovod</t>
  </si>
  <si>
    <t>D.5.4</t>
  </si>
  <si>
    <t>64 966</t>
  </si>
  <si>
    <t>D.4.7</t>
  </si>
  <si>
    <t>D.4.8</t>
  </si>
  <si>
    <t>Dobava in kompletna izvedba predfabricirane montažne kinete širine 30 cm z rešetko iz nodularne litine nosilnosti 250 kN</t>
  </si>
  <si>
    <t>Dobava in kompletna izvedba predfabricirane montažne kinete širine 30 cm z rešetko iz nodularne litine nosilnosti 125 kN</t>
  </si>
  <si>
    <t>61 652*</t>
  </si>
  <si>
    <t>64 281</t>
  </si>
  <si>
    <t>Dobava in vgraditev vkopane zaključnice, dolžine 4 m</t>
  </si>
  <si>
    <t>D.6.5</t>
  </si>
  <si>
    <t>61 722</t>
  </si>
  <si>
    <t>Dobava in pritrditev prometnega znaka, podloga iz aluminijaste pločevine, znak razreda RA2 (svetlobna odbojnost površine), velikost od 0,11 do 0,20 m2</t>
  </si>
  <si>
    <t>Dobava in pritrditev prometnega znaka, podloga iz aluminijaste pločevine, znak razreda RA2 (svetlobna odbojnost površine), velikost 2,01 do 4,00 m2</t>
  </si>
  <si>
    <t>Dobava in pritrditev prometnega znaka, podloga iz aluminijaste pločevine, znak razreda RA3 (svetlobna odbojnost površine), velikost od 0,11 do 0,20 m2</t>
  </si>
  <si>
    <t>Izdelava tankoslojne vzdolžne označbe na vozišču z enokomponentno belo barvo, vključno 250 g/m2 posipa z drobci / kroglicami stekla, strojno, debelina plasti suhe snovi 250 mm, širina črte 15 cm</t>
  </si>
  <si>
    <t>62 172</t>
  </si>
  <si>
    <t>Izdelava tankoslojne prečne in ostalih označb na vozišču z enokomponentno belo barvo, vključno 250 g/m2 posipa z drobci / kroglicami stekla, strojno, debelina plasti suhe snovi 300 mm, širina črte 20 do 30 cm</t>
  </si>
  <si>
    <t>m2</t>
  </si>
  <si>
    <t>62 173</t>
  </si>
  <si>
    <t>Izdelava tankoslojne prečne in ostalih označb na vozišču z enokomponentno belo barvo, vključno 250 g/m2 posipa z drobci / kroglicami stekla, strojno, debelina plasti suhe snovi 300 mm, širina črte 50 cm</t>
  </si>
  <si>
    <t>62 254</t>
  </si>
  <si>
    <t>Doplačilo za izdelavo prekinjenih vzdolžnih označb na vozišču, širina črte 20 cm</t>
  </si>
  <si>
    <t>62 441</t>
  </si>
  <si>
    <t>Izdelava debeloslojne prečne in ostalih označb na vozišču z vročo plastiko z vmešanimi drobci / kroglicami stekla, vključno 200 g/m2 dodatnega posipa z drobci stekla, strojno, debelina plasti 3 mm, širina črte 10 do 15 cm</t>
  </si>
  <si>
    <t>62 443</t>
  </si>
  <si>
    <t>Izdelava debeloslojne prečne in ostalih označb na vozišču z vročo plastiko z vmešanimi drobci / kroglicami stekla, vključno 200 g/m2 dodatnega posipa z drobci stekla, strojno, debelina plasti 3 mm, širina črte 50 cm</t>
  </si>
  <si>
    <t>Izdelava debeloslojne prečne in ostalih označb na vozišču z vročo plastiko z vmešanimi drobci / kroglicami stekla, vključno 200 g/m2 dodatnega posipa z drobci stekla, strojno, debelina plasti 3 mm, posamezna površina označbe nad 1,5 m2</t>
  </si>
  <si>
    <t>63 571</t>
  </si>
  <si>
    <t>Dobava in vgraditev cestnega ogledala</t>
  </si>
  <si>
    <t>Dobava in vgraditev pokrova iz duktilne litine z nosilnostjo 125 kN, krožnega prereza s premerom 500 mm</t>
  </si>
  <si>
    <t>44 951</t>
  </si>
  <si>
    <t>Cestna razsvetljava (Načrt 1904/2021)</t>
  </si>
  <si>
    <t>Zaščita in prestavitev elektro vodov NN in SN (Načrt 1905/2021)</t>
  </si>
  <si>
    <t>Zaščita in prestavitev TK (Načrt 1906/2021)</t>
  </si>
  <si>
    <t>Fekalni kanal</t>
  </si>
  <si>
    <t>FEKALNI KANAL</t>
  </si>
  <si>
    <t>12 432</t>
  </si>
  <si>
    <t>Porušitev in odstranitev jaška z notranjo  stranico/premerom do 100 cm</t>
  </si>
  <si>
    <t>Kombinirani izkop vezljive zemljine – 3. kategorije – strojno ročni  z nakladanjem; (strojni:ročni = 80:20) (izkop za fekalno kanalizacijo)</t>
  </si>
  <si>
    <t>Kombinirani izkop trde kamnine – 5. kategorije – strojno ročni  z nakladanjem; (strojni:ročni = 80:20) (izkop za feklano kanalizacijo)</t>
  </si>
  <si>
    <t>8.0</t>
  </si>
  <si>
    <t>D.8.1</t>
  </si>
  <si>
    <t>D.8.2</t>
  </si>
  <si>
    <t>44 383</t>
  </si>
  <si>
    <t>Izdelava jaška iz polietilena, krožnega prereza s premerom 100 cm, globokega 1,5 do 2,0 m, vključno z izdelavo armiranobetonskega venca (revizijski jašek)</t>
  </si>
  <si>
    <t>44 384</t>
  </si>
  <si>
    <t>Izdelava jaška iz polietilena, krožnega prereza s premerom 100 cm, globokega 2,0 do 2,5 m, vključno z izdelavo armiranobetonskega venca (revizijski jašek)</t>
  </si>
  <si>
    <t>D.8.3</t>
  </si>
  <si>
    <t>Izdelava jaška iz polietilena, krožnega prereza s premerom 100 cm, globokega 3,20 m, vključno z izdelavo armiranobetonskega venca (revizijski jašek)</t>
  </si>
  <si>
    <t>Doplačilo za navezavo cevi meteorne kanalizacije na obstoječi jašek</t>
  </si>
  <si>
    <t>fekalni kanal skupaj:</t>
  </si>
  <si>
    <t>44 972</t>
  </si>
  <si>
    <t>Dobava in vgraditev pokrova iz duktilne litine z nosilnostjo 400 kN, krožnega prereza s premerom 600 mm</t>
  </si>
  <si>
    <t xml:space="preserve">Doplačilo za delo med razpiralnim opažem , cevi za kanalizacijo premera  do 30 cm (v ceni upoštevati dobavo, postavitev in odstranitev opaža). </t>
  </si>
  <si>
    <t xml:space="preserve"> </t>
  </si>
  <si>
    <t>43 551</t>
  </si>
  <si>
    <t>D.8.4</t>
  </si>
  <si>
    <t>Dobava in pritrditev trikotnega prometnega znaka, podloga iz aluminijaste pločevine, znak z odsevno folijo RA3, dolžina stranice a = 900 mm</t>
  </si>
  <si>
    <t>61 452*</t>
  </si>
  <si>
    <t>Dobava in pritrditev okroglega prometnega znaka, podloga iz aluminijaste pločevine, znak z odsevno folijo RA3, premera 600 mm</t>
  </si>
  <si>
    <t>Dobava in pritrditev okroglega prometnega znaka, podloga iz aluminijaste pločevine, znak razreda RA2 (svetlobna odbojnost površine), premera 600 mm</t>
  </si>
  <si>
    <t>61 652</t>
  </si>
  <si>
    <t>61 653</t>
  </si>
  <si>
    <t>Dobava in pritrditev okroglega prometnega znaka, podloga iz aluminijaste pločevine, znak z odsevno folijo RA3, premera 900 mm</t>
  </si>
  <si>
    <t>61 723</t>
  </si>
  <si>
    <t>Dobava in pritrditev prometnega znaka, podloga iz aluminijaste pločevine, znak razreda RA3 (svetlobna odbojnost površine), velikost od 0,21 do 0,40 m2</t>
  </si>
  <si>
    <t>61 723*</t>
  </si>
  <si>
    <t>Dobava in pritrditev prometnega znaka, podloga iz aluminijaste pločevine, znak razreda RA2 (svetlobna odbojnost površine), velikost od 0,21 do 0,40 m2</t>
  </si>
  <si>
    <t>61 722*</t>
  </si>
  <si>
    <t>D.6.3</t>
  </si>
  <si>
    <t>Nabava, dovoz in vgradnja talnega taktilnega sistema vodenja za slepe in slabovidne - rebraste plošče 30/30/8,5 cm, vključno z vgradnjo na podložni beton C8/10 debeline 10 cm in fugiranjem z elastično fugirno maso</t>
  </si>
  <si>
    <t>D.6.4</t>
  </si>
  <si>
    <t>Nabava, dovoz in vgradnja talnega taktilnega sistema vodenja za slepe in slabovidne -čepaste plošče 30/30/8,5 cm, vključno z vgradnjo na podložni beton C8/10 debeline 10 cm in fugiranjem z elastično fugirno maso</t>
  </si>
  <si>
    <t>Nabava, dovoz in vgradnja talnega taktilnega sistema vodenja za slepe in slabovidne -rebraste plošče širine 15 cm, vključno z vgradnjo na podložni beton C8/10 debeline 10 cm in fugiranjem z elastično fugirno maso</t>
  </si>
  <si>
    <t xml:space="preserve">Dobava in postavitev INOX stebričkov, premera fi 8 in višine 80 cm ob vozišču na medsebojni razdalji 1.50 m </t>
  </si>
  <si>
    <t>D 5.5</t>
  </si>
  <si>
    <t>D.3.4</t>
  </si>
  <si>
    <t>Dobava in vgraditev vrtnega robnika , s prerezom 6/20 cm</t>
  </si>
  <si>
    <t>OPOMBA: PRI VSEH POSTAVKAH PREDDEL JE V CENI UPOŠTEVN  PRENOS, TRANSPORT ODVEČNEGA MATERIALA NA DEPONIJO TER STROŠEK DEPONIJE!</t>
  </si>
  <si>
    <t>Porušitev in odstranitev zgradbe - zidane iz opeke visoke nad  10m (hiša Col 77). V ceni upoštevati porušitev tudi pomožnih objektov na parceli in odvoz na deponijo s plačilom takse.</t>
  </si>
  <si>
    <t>3/1.3.4.2  PROJEKTANTSKI PREDRAČUN CR KROŽNO KRIŽIŠČE COL</t>
  </si>
  <si>
    <t xml:space="preserve">1. ELEKTROINSTALACIJE CR </t>
  </si>
  <si>
    <t>EM</t>
  </si>
  <si>
    <t>KOL</t>
  </si>
  <si>
    <t>CENA / EM</t>
  </si>
  <si>
    <t>VREDNOST</t>
  </si>
  <si>
    <t>1.</t>
  </si>
  <si>
    <t>Izvedba pripravljalnih in demontažnih del (označbe križanj in vzporednega vodenja ter zakoličba trase in stojišč kandelabrov; demontaža 10m stebra, demontaža svetilke 3 kos s kandelabra, NN droga, demontaža prosto zračnega vodnika ca 40m)</t>
  </si>
  <si>
    <t>2.</t>
  </si>
  <si>
    <r>
      <t>Dobava in polaganje kabla NAYY-J 5x16mm</t>
    </r>
    <r>
      <rPr>
        <sz val="10"/>
        <rFont val="Calibri"/>
        <family val="2"/>
      </rPr>
      <t>²</t>
    </r>
    <r>
      <rPr>
        <sz val="10"/>
        <rFont val="Arial"/>
        <family val="2"/>
      </rPr>
      <t xml:space="preserve"> v cev</t>
    </r>
  </si>
  <si>
    <t>3.</t>
  </si>
  <si>
    <r>
      <t>Dobava in montaža kabla NYM-J 5x1,5mm</t>
    </r>
    <r>
      <rPr>
        <sz val="10"/>
        <rFont val="Calibri"/>
        <family val="2"/>
      </rPr>
      <t>²</t>
    </r>
    <r>
      <rPr>
        <sz val="10"/>
        <rFont val="Arial"/>
        <family val="2"/>
      </rPr>
      <t xml:space="preserve"> od razdelilca v kandelabru do svetilke</t>
    </r>
  </si>
  <si>
    <t>4.</t>
  </si>
  <si>
    <t>Dobava in polaganje opozorilnega traku</t>
  </si>
  <si>
    <t>5.</t>
  </si>
  <si>
    <t>Dobava in polaganje vročecinkanega valjanca FeZn 25x4mm.</t>
  </si>
  <si>
    <t>6.</t>
  </si>
  <si>
    <t>Dobava križnih sponk in izdelava križnih stikov z bitumiziranjem spoja</t>
  </si>
  <si>
    <t>7.</t>
  </si>
  <si>
    <t>Izdelava ozemljitve z vodnikom 7H0V-K 16mm² skupne dolžine 4m vključno s pritrdilnim materialom;  izvedba CuZn stika s križno sponko CuZn v kabelskem jašku z bitumeniziranjem pri NN drogu in TP</t>
  </si>
  <si>
    <t>8.</t>
  </si>
  <si>
    <t>Izdelava priklopov ozemljitve na pripravljeno uho kandelabra preko ozemljitvenega vijaka in izvedba zaščite stika stebra z betonskim  temeljem</t>
  </si>
  <si>
    <t>9.</t>
  </si>
  <si>
    <r>
      <t xml:space="preserve">Dobava in montaža vroče cinkanega reducirnega kandelabra višine 7m s sidrno ploščo in vijaki </t>
    </r>
    <r>
      <rPr>
        <sz val="10"/>
        <rFont val="Calibri"/>
        <family val="2"/>
      </rPr>
      <t>Ø</t>
    </r>
    <r>
      <rPr>
        <sz val="10"/>
        <rFont val="Arial"/>
        <family val="2"/>
      </rPr>
      <t>20x1000mm z nivojem cinka 86mikronov in za 3. cono vetra (SIST EN 40, SIST EN-ISO 1461)</t>
    </r>
  </si>
  <si>
    <t>10.</t>
  </si>
  <si>
    <t>Dobava in montaža razdelilca (priključne sponke) s 4A cevno varovalko  v kandelabru oz. stebru</t>
  </si>
  <si>
    <t>11.</t>
  </si>
  <si>
    <r>
      <t>Dobava in montaža redukcijske cestne svetilke z ustreznim nastavkom ter v IP66 z ravnim steklom in LED modulom moči 30W, svetlobni tok svetilke 3899lm; barvna temperatura 2700</t>
    </r>
    <r>
      <rPr>
        <sz val="10"/>
        <rFont val="Calibri"/>
        <family val="2"/>
      </rPr>
      <t>°</t>
    </r>
    <r>
      <rPr>
        <sz val="10"/>
        <rFont val="Arial"/>
        <family val="2"/>
      </rPr>
      <t>K, CRI 70) s predspojnimi napravami, z univerzalnim natikom na drog, material okvirja je iz tlačno ulitega aluminija polakiran z zaščitno metalizirano barvo in drugimi karakteristikami (IK09, SPD 10kV,  daljinsko upravljanje, ENEC, CE in RoHS certifikat, NEMA ali ZHAGA vtičnica, svetlobni izkoristek nad 130lm/W) - kot na primer svetilka tip S1S.T.SA.12.030.220.2770  proizvajalca Lumenia</t>
    </r>
  </si>
  <si>
    <t>12.</t>
  </si>
  <si>
    <r>
      <t>Dobava in montaža redukcijske cestne svetilke z ustreznim nastavkom ter v IP66 z ravnim steklom in LED modulom moči 25W, svetlobni tok svetilke 3249lm; barvna temperatura 2700</t>
    </r>
    <r>
      <rPr>
        <sz val="10"/>
        <rFont val="Calibri"/>
        <family val="2"/>
      </rPr>
      <t>°</t>
    </r>
    <r>
      <rPr>
        <sz val="10"/>
        <rFont val="Arial"/>
        <family val="2"/>
      </rPr>
      <t>K, CRI 70) s predspojnimi napravami, z univerzalnim natikom na drog, material okvirja je iz tlačno ulitega aluminija polakiran z zaščitno metalizirano barvo in drugimi karakteristikami (IK09, SPD 10kV,  daljinsko upravljanje, ENEC, CE in RoHS certifikat, NEMA ali ZHAGA vtičnica, svetlobni izkoristek nad 130lm/W) - kot na primer svetilka tip S1S.T.SA.12.030.220.2770  proizvajalca Lumenia</t>
    </r>
  </si>
  <si>
    <t>13.</t>
  </si>
  <si>
    <t>Dobava in montaža kabelskih končnikov ter izvedba priklopa vodnika v svetilki</t>
  </si>
  <si>
    <t>14.</t>
  </si>
  <si>
    <t>Izvedba priklopa vodnika na obstoječe omrežje (prosto zračni vodnik) na betonskem drogu z vsem potrbnim veznim in spojnim materialom (prebodni konktorji,…) s predhodnim pritjevanjem na betonski drog z ustrezno zaščito vodnika (mehanska zaščita)</t>
  </si>
  <si>
    <t>15.</t>
  </si>
  <si>
    <t>Izvedba električnih meritev (kontrola neprekinjenosti zaščitnega vodnika, dodatnega vodnika za izenačitev potenciala, kontrola zaščite pred velikimi toki, meritev impedance okvarne zanke,…) ter izdelava merilnega protokola</t>
  </si>
  <si>
    <t>16.</t>
  </si>
  <si>
    <t>Izvedba svetlobno tehničnih meritev ter izdelava merilnega protokola (horizontalna osvetljenost vozišča državne ceste, krožišča s prehodi za pešce)</t>
  </si>
  <si>
    <t>17.</t>
  </si>
  <si>
    <t>Izvedba vrisa trase v podzemni kataster (izdelava geodetskega posnetka stojišč svetilk 12kos, kabelskih jaškov 17kos ter trase kabla dolžine 551m) s pripravo podatkov za vpis v uradne evidence GJI</t>
  </si>
  <si>
    <t>18.</t>
  </si>
  <si>
    <t>Testiranje in vstavitev v pogon (funkc. preiskus)</t>
  </si>
  <si>
    <t>19.</t>
  </si>
  <si>
    <t>Izvajanje projektantskega nadzora</t>
  </si>
  <si>
    <t>ure</t>
  </si>
  <si>
    <t>20.</t>
  </si>
  <si>
    <t>Izvedba označb in oštevilčevanja stebrov CR s tablicami po zahtevi upravljalca</t>
  </si>
  <si>
    <t>21.</t>
  </si>
  <si>
    <t>22.</t>
  </si>
  <si>
    <t>23.</t>
  </si>
  <si>
    <t>SKUPAJ</t>
  </si>
  <si>
    <t>Stran 2 od 4</t>
  </si>
  <si>
    <t xml:space="preserve">2. GRADBENA DELA CR </t>
  </si>
  <si>
    <t>Pripravljalna dela na gradbišču, ki zajemajo tudi odkop in porušitev obstoječega temelja stebra predvidenega za demontažo, skupaj z odvozom</t>
  </si>
  <si>
    <r>
      <t xml:space="preserve">Dobava in polaganje stigmafleks cevi </t>
    </r>
    <r>
      <rPr>
        <sz val="10"/>
        <rFont val="Calibri"/>
        <family val="2"/>
      </rPr>
      <t>Ø</t>
    </r>
    <r>
      <rPr>
        <sz val="10"/>
        <rFont val="Arial"/>
        <family val="2"/>
      </rPr>
      <t>110mm v izkopan kabelski jarek</t>
    </r>
  </si>
  <si>
    <r>
      <t>m</t>
    </r>
    <r>
      <rPr>
        <vertAlign val="superscript"/>
        <sz val="10"/>
        <rFont val="Arial"/>
        <family val="2"/>
      </rPr>
      <t>3</t>
    </r>
  </si>
  <si>
    <t>Zasip jarka in utrjevanje v slojih po 20cm</t>
  </si>
  <si>
    <t>Asfaltiranje poškodovanih in izrezanih asfaltnih površin s predhodnim premazom stičnih površin z ustreznim bitumenskim premazom</t>
  </si>
  <si>
    <r>
      <t>m</t>
    </r>
    <r>
      <rPr>
        <vertAlign val="superscript"/>
        <sz val="10"/>
        <rFont val="Arial"/>
        <family val="2"/>
      </rPr>
      <t>2</t>
    </r>
  </si>
  <si>
    <t>Izdelava nadbetoniranja obsipane cevi cevne kabelske kanalizacije pod utrjeno površino v višini 30cm z betonom C10/15</t>
  </si>
  <si>
    <r>
      <t>Izdelava betonskega temelja kandelabra dim. 0,80x0,80x1,1m z vgrajenimi sidrnimi vijaki vsaj</t>
    </r>
    <r>
      <rPr>
        <sz val="10"/>
        <rFont val="Arial"/>
        <family val="2"/>
      </rPr>
      <t xml:space="preserve"> M20 dolžine 1m</t>
    </r>
    <r>
      <rPr>
        <sz val="10"/>
        <rFont val="Arial"/>
        <family val="2"/>
      </rPr>
      <t xml:space="preserve"> - izvajalec predloži statični izračun v primeru izvedbe drugačnega temelja za 7m drog</t>
    </r>
  </si>
  <si>
    <r>
      <t>Izdelava betonskega jaška iz BC-</t>
    </r>
    <r>
      <rPr>
        <sz val="10"/>
        <rFont val="Calibri"/>
        <family val="2"/>
      </rPr>
      <t>ɸ</t>
    </r>
    <r>
      <rPr>
        <sz val="10"/>
        <rFont val="Arial"/>
        <family val="2"/>
      </rPr>
      <t>60cm obbetoniranega z izdelavo uvodov za cevi ter LTŽ pokrovom 250kN</t>
    </r>
  </si>
  <si>
    <t xml:space="preserve">Strojni in ročni izkop za temelje kandelabrov in jaškov v zemlji IV. kat. </t>
  </si>
  <si>
    <t>Vrnitev trase v staro stanje (pospravilo)</t>
  </si>
  <si>
    <t>Stran 3 od 4</t>
  </si>
  <si>
    <t xml:space="preserve">3 REKAPITULACIJA </t>
  </si>
  <si>
    <t>ELEKTROINSTALACIJE</t>
  </si>
  <si>
    <t>GRADBENA DELA</t>
  </si>
  <si>
    <t>DDV</t>
  </si>
  <si>
    <t>Opomba:</t>
  </si>
  <si>
    <t xml:space="preserve">Popis del s predizmerami je podan kot projektantska ocena predvidenih gradbenih in elektro montažnih del za potrebe izvedbe cestne razsvetljave in se lahko razlikuje od uradno pridobljenih ponudb.                                                            Vse mere je potrebno preveriti na licu mesta in prilagoditi izvedbo dejanskemu stanju. V primeru ponujene opreme, ki se razlikuje od predlagane v tem popisu, je potrebno ponuditi opremo z enakovrednimi ali boljšimi tehničnimi karakteristikami.                                                                                                                                                     V vseh postavkah je potrebno upoštevati trasportne stroške, montažo in vgradnjo, stroške pripravljalnih in zaključnih del. Za vse netipske elemente morajo biti izdelane delavniške risbe, ki jih pred izvedbo pregleda in potrdi projektant!                                                                                                                                        Pred pričetkom del mora izvajalec pripraviti gradbišče in vso potrebno dokumentacijo za izvajanje del po popisu (prijava gradbišča, načrt organizacije gradbišča, soglasja in dovoljenja, obvezno gradbiščno dokumentacijo, odločbo o imenovanju odgovornega vodje del in gradbišča, podroben terminski plan izvedbe del, skupni dogovor o zagotavljanju varnosti in zdravja pri delu). Načrt prometne ureditve izvajalec pridobi pri naročniku.                                                                                                                                           </t>
  </si>
  <si>
    <t>Stran 4 od 4</t>
  </si>
  <si>
    <t>3/2.3.4.2 PROJEKTANTSKI PREDRAČUN - ZAŠČITA IN PRESTAVITEV SN IN NN VODOV KRIŽIŠČE COL</t>
  </si>
  <si>
    <t>1. ELEKTROMONTAŽNA DELA</t>
  </si>
  <si>
    <t xml:space="preserve">Demontaža obstoječega prosto zračnega vodnika N1XD9 AR razpetine dolžine do 40m </t>
  </si>
  <si>
    <t xml:space="preserve">Demontaža obstoječega SN vodnika preseka 70mm² ponapetega po drogovih za prestavitev med obstoječo TP in ločilnim stikalom do naslednjega ločilnika na drogu oddaljenega tri razpetine dolžine do 40m </t>
  </si>
  <si>
    <r>
      <t>Razbremenitev obstoječega SN droga z 1kpl s popustitvijo natezne sile dveh linij 20kV vodnikov Al-Fe 4x70mm</t>
    </r>
    <r>
      <rPr>
        <sz val="10"/>
        <rFont val="Calibri"/>
        <family val="2"/>
      </rPr>
      <t>²,</t>
    </r>
    <r>
      <rPr>
        <sz val="10"/>
        <rFont val="Arial"/>
        <family val="2"/>
      </rPr>
      <t xml:space="preserve"> njegova demontaža s kompletno spončno in konzolno ter izolatorno opremo ter odvoz v skladišče elektro distributerja</t>
    </r>
  </si>
  <si>
    <t>Dobava in montaža SN AB droga (kot na primer PBS 12/12 (K12) iz prenapetega betona C55/67)) za SN vodnike z ustreznim konzolnim in spončnim kompletom za vodnike ALFE ter pripravo za pritrdilni material</t>
  </si>
  <si>
    <r>
      <t>Montaža demontiranih obstoječih SN vodnikov na nadomestni SN  drog in novi pritrdilni oz. nosilni material (konzola, izolatorji) SN droga ter obremenitev novega AB droga z ustrezno natezno silo (ponapenjanje) SN vodnikov ALFE 3x70mm</t>
    </r>
    <r>
      <rPr>
        <sz val="10"/>
        <rFont val="Calibri"/>
        <family val="2"/>
      </rPr>
      <t>²</t>
    </r>
    <r>
      <rPr>
        <sz val="10"/>
        <rFont val="Arial"/>
        <family val="2"/>
      </rPr>
      <t xml:space="preserve"> razpetine dolžine 30m in 110m </t>
    </r>
  </si>
  <si>
    <t>Izvedba električnih meritev in izdelava merilnega protokola ter preizkus 24kV SN obstoječega prestavljenega vodnika</t>
  </si>
  <si>
    <t>Izvedba električnih meritev in izdelava merilnega protokola ter preizkus NN (0,4 kV) vodnikov</t>
  </si>
  <si>
    <t>Testiranje in vstavitev v pogon (funkcionalni preiskus)</t>
  </si>
  <si>
    <t xml:space="preserve">Vzpostavitev prvotnega stanja na NN in SN omrežju </t>
  </si>
  <si>
    <t>Izvedba vrisa trase v podzemni kataster (geodetski posnetek in priprava dokumentacije za vpis v uradne evidence)</t>
  </si>
  <si>
    <t>2. GRADBENA DELA</t>
  </si>
  <si>
    <t xml:space="preserve">Pripravljalna dela na gradbišču, ki vsebujejo odkop okoli obstoječega SN AB droga ter nato zasip za demontažo ter odvoz demontiranega droga 1kpl in betonske cevi; odkop in nato zasip po posegu okoli obstoječega elektro jaška </t>
  </si>
  <si>
    <t>Izdelava izkopa zemljine in izdelava temelja PBS 12/12 AB droga H=10,1m nad zemljino, dimenzij 160/160/200 cm in betonsko cevjo Ø50-200 cm ter obetoniranjem z betonom C20/25, z zasipom ter odvozom odvečnega materiala na deponijo</t>
  </si>
  <si>
    <t>Izdelava ročnega odkopa po trasi obstoječega NN kabla v cevi in izvedba zaščite z obsipanjem s peskom granulacije do 4mm v višini 20cm ter nadbetoniranje v višini 20cm z betonom C10/15 na mestih križanj in pod utrjeno površino</t>
  </si>
  <si>
    <t>Izdelava ročnega odkopa po trasi obstoječih SN kablov in izvedba cevne zaščite s stigmafleks cevjo ɸ160mm, spojeno z ustreznimi objemkami, 2x povito s PVC folijo, ter obsipanje s peskom granulacije do 4mm ter nadbetoniranje v višini 10cm z betonom C10/15 na mestih križanj in pod utrjeno površino</t>
  </si>
  <si>
    <t>Izvedba nivojske prilagoditve obstoječega kabelskega betonskega jaška EKK in prevrtanje stene jaška za dve cevi fi160mm ter tesnenje spoja s fino obdelavo</t>
  </si>
  <si>
    <r>
      <t xml:space="preserve">Dobava in polaganje SF cevi </t>
    </r>
    <r>
      <rPr>
        <sz val="10"/>
        <rFont val="Calibri"/>
        <family val="2"/>
      </rPr>
      <t>Ø</t>
    </r>
    <r>
      <rPr>
        <sz val="10"/>
        <rFont val="Arial"/>
        <family val="2"/>
      </rPr>
      <t>160mm v izkopan kabelski jarek</t>
    </r>
  </si>
  <si>
    <t>Dobava tesnilnih čepov za PVC cevi do premera 160mm vključno z izvedbo tesnenja</t>
  </si>
  <si>
    <t>Rezanje asfalta v širini 40cm povprečne debeline predvidoma 9cm, njegovo rušenje in odvoz</t>
  </si>
  <si>
    <t>Stran 3 od 5</t>
  </si>
  <si>
    <t>Asfaltiranje poškodovanih in izrezanih asfaltnih površin s predhodnim ustreznim premazom spojnih površin</t>
  </si>
  <si>
    <t>Izdelava nadbetoniranja obsipane cevi cevne kabelske kanalizacije pod utrjeno površino in na mestih križanj v višini 30cm z betonom C10/15</t>
  </si>
  <si>
    <t>3 REKAPITULACIJA</t>
  </si>
  <si>
    <t>ELEKTROMONTAŽNA DELA</t>
  </si>
  <si>
    <t xml:space="preserve">Popis del s predizmerami je podan kot projektantska ocena predvidenih gradbenih in elektro montažnih del za potrebe izvedbe zaščite in prestavitve SN in NN vodov in se lahko razlikuje od uradno pridobljenih ponudb.                                                                                                                                                                       Vse mere je potrebno preveriti na licu mesta in prilagoditi izvedbo dejanskemu stanju. V primeru ponujene opreme, ki se razlikuje od predlagane v tem popisu, je potrebno ponuditi opremo z enakovrednimi ali boljšimi tehničnimi karakteristikami.                                                                                                                                           V vseh postavkah je potrebno upoštevati trasportne stroške, montažo in vgradnjo, stroške pripravljalnih in zaključnih del. Za vse netipske elemente morajo biti izdelane delavniške risbe, ki jih pred izvedbo pregleda in potrdi projektant!                                                                                                                                        Pred pričetkom del mora izvajalec pripraviti gradbišče in vso potrebno dokumentacijo za izvajanje del po popisu (prijava gradbišča, načrt organizacije gradbišča, soglasja in dovoljenja, obvezno gradbiščno dokumentacijo, odločbo o imenovanju odgovornega vodje del in gradbišča, podroben terminski plan izvedbe del, skupni dogovor o zagotavljanju varnosti in zdravja pri delu). Načrt prometne ureditve izvajalec pridobi pri naročniku.                                                                                                                                           </t>
  </si>
  <si>
    <t>Stran 5 od 5</t>
  </si>
  <si>
    <r>
      <t xml:space="preserve">3/3.3.4.2 PROJEKTANTSKI PREDRAČUN ZAŠČITA TK VODOV COL </t>
    </r>
    <r>
      <rPr>
        <b/>
        <sz val="8"/>
        <rFont val="Arial CE"/>
        <family val="0"/>
      </rPr>
      <t>(dobava in montaža)</t>
    </r>
  </si>
  <si>
    <t xml:space="preserve">1. GRADBENA IN MONTAŽNA DELA S PREVOZI  </t>
  </si>
  <si>
    <t>Trasiranje trase telekomunikacijskega kabla oz.kabelske kanalizacije z označevanjem v naselju ali ovirami:</t>
  </si>
  <si>
    <t>Izvedba zaščite obstoječih vodnikov v obstoječih ceveh TK KK z obsipanjem s peskom granulacije 0-4mm in  nadbetonirano z betonom C10/15</t>
  </si>
  <si>
    <t>Izvedba zaščite obstoječih vodnikov s cevjo 1xPVC Ø110mm (prerezano in po zaobjemu z ustreznimi objemkami še dvakrat povito s PVC folijo) njeno obsipanje s peskom granulacije 0-4mm in vzporedno položeno enako PVC cevjo Ø110mm, nadbetonirano z betonom C10/15</t>
  </si>
  <si>
    <t>Dobava tesnilnih čepov za PVC cevi do premera 125mm vključno z izvedbo tesnenja</t>
  </si>
  <si>
    <t>Dobava in položitev opozorilnega traku v že izkopan kabelski jarek z napisom TELEKOM</t>
  </si>
  <si>
    <t>Izdelava nivojske in obtežbene (za povozno izvedbo) prilagoditve obstoječega betonskega kabelskega jaška, strojni in ročni  izkop v zemljišču IV. kategorije, nakladanje in odvoz odvečnega materiala, ureditev terena v prvotno stanje</t>
  </si>
  <si>
    <t>ura</t>
  </si>
  <si>
    <t>Projektantski nadzor - ocenjeno</t>
  </si>
  <si>
    <t xml:space="preserve">3. REKAPITULACIJA </t>
  </si>
  <si>
    <t>1. TK GRADBENA IN MONTAŽNA DELA S PREVOZI</t>
  </si>
  <si>
    <t>22% DDV</t>
  </si>
  <si>
    <t xml:space="preserve">Popis del s predizmerami je podan kot projektantska ocena predvidenih gradbenih in elektro montažnih del za potrebe izvedbe zaščite in prestavitve TK vodov  in se lahko razlikuje od uradno pridobljenih ponudb.                                                             Vse mere je potrebno preveriti na licu mesta in prilagoditi izvedbo dejanskemu stanju. V primeru ponujene opreme, ki se razlikuje od predlagane v tem popisu, je potrebno ponuditi opremo z enakovrednimi ali boljšimi tehničnimi karakteristikami.                                                                                                                                           V vseh postavkah je potrebno upoštevati trasportne stroške, montažo in vgradnjo, stroške pripravljalnih in zaključnih del. Za vse netipske elemente morajo biti izdelane delavniške risbe, ki jih pred izvedbo pregleda in potrdi projektant!                                                                                                                                        Pred pričetkom del mora izvajalec pripraviti gradbišče in vso potrebno dokumentacijo za izvajanje del po popisu (prijava gradbišča, načrt organizacije gradbišča, soglasja in dovoljenja, obvezno gradbiščno dokumentacijo, odločbo o imenovanju odgovornega vodje del in gradbišča, podroben terminski plan izvedbe del, skupni dogovor o zagotavljanju varnosti in zdravja pri delu). Načrt prometne ureditve izvajalec pridobi pri naročniku.                                                                                                                                              </t>
  </si>
  <si>
    <t>CENA</t>
  </si>
  <si>
    <t xml:space="preserve"> T.2.2.  R E K A P I T U L A C I J A - cevovod ''P'' NL DN100</t>
  </si>
  <si>
    <t>T.2.2</t>
  </si>
  <si>
    <t>JAVNI VODOVOD ''P'' NL DN100</t>
  </si>
  <si>
    <t>1. Zemeljska dela</t>
  </si>
  <si>
    <t>€</t>
  </si>
  <si>
    <t>2. Montažna dela</t>
  </si>
  <si>
    <t>3. Vodovodni material</t>
  </si>
  <si>
    <t>SKUPAJ JAVNI VODOVOD:</t>
  </si>
  <si>
    <t>cena na tekoči meter:</t>
  </si>
  <si>
    <t>€/m'</t>
  </si>
  <si>
    <t xml:space="preserve">SKUPAJ: </t>
  </si>
  <si>
    <t>OPOMBA: Pri izkopu je upoštevano, da se izkop vrši od kote spodnjega ustroja krožnega krožišča in odsekov.</t>
  </si>
  <si>
    <t>Celotni zgornji in spodnji ustroj krožnega križišča in odsekov je upoštevan v načrtu zunanje ureditve.</t>
  </si>
  <si>
    <t>Ureditev nove zunanje ureditve je upoštevana v načrtu zunanje ureditve.</t>
  </si>
  <si>
    <t>Priprava gradbišča, odstranitev eventuelnih ovir in ureditev delovnega platoja ter po</t>
  </si>
  <si>
    <t>končanih delih se gradbišče pospravi in vzpostavi prvotno stanje je upoštevana</t>
  </si>
  <si>
    <t>v načrtu zunanje ureditve.</t>
  </si>
  <si>
    <t>Zavarovanje gradbišča s prometno signalizacijo, po končanih delih se signalizacija odstrani</t>
  </si>
  <si>
    <t>je upoštevana v načrtu zunanje ureditve.</t>
  </si>
  <si>
    <t>Čiščenje terena po končani gradnji ter ureditev okolice je upoštevano v načrtu zunanje ureditve.</t>
  </si>
  <si>
    <t>Izdelava načrta PID-a in POV-a je upoštevana v popisu del s predračunom, projektirani cevovod ''R'' NL DN100,</t>
  </si>
  <si>
    <t>za vse tri krake vodovoda skupaj (P, R, S).</t>
  </si>
  <si>
    <t>Nadzor upravljalca vodovoda in projektanski nadzor je upoštevana v popisu del s predračunom ''R'' NL DN100,</t>
  </si>
  <si>
    <t>za vse tri projektirane krake cevovodov (P, R, S), skupaj.</t>
  </si>
  <si>
    <t>VSE CENE SO BREZ DDV-a!</t>
  </si>
  <si>
    <t>OPOMBA ZA VODOVODNI MATERIAL:</t>
  </si>
  <si>
    <t>MOŽNA JE VGRADNJA VODOVODNIH MATERIALOV DRUGIH PROIZVAJALCEV, ČE JE IZPOLNJENA ZAHTEVA</t>
  </si>
  <si>
    <t>O ZAHTEVANIH LASTNOSTIH.</t>
  </si>
  <si>
    <t>Vodovodni provizorij se uporablja za premostitev na odseku projektiranega cevovoda, skladno</t>
  </si>
  <si>
    <t>s potekom gradnje novega vodovoda.</t>
  </si>
  <si>
    <t>Strošek izgradnje vodovodnega provizorija PEd110 se nanaša na skupno premostitveno dolžino</t>
  </si>
  <si>
    <t>provizorija 63 m.</t>
  </si>
  <si>
    <t>T.2.2.</t>
  </si>
  <si>
    <t>1. ZEMELJSKA DELA</t>
  </si>
  <si>
    <t>1.1.</t>
  </si>
  <si>
    <t>Zakoličba trase cevovoda z zavarovanjem osi,</t>
  </si>
  <si>
    <t>oznako horizontalnih in vertikalnih lomov,</t>
  </si>
  <si>
    <t>oznako vozlišč, odcepov in zakoličba mesta</t>
  </si>
  <si>
    <t>prevezave na obstoječi cevovod ter vris v</t>
  </si>
  <si>
    <t>kataster in izdelava geodetskega posnetka.</t>
  </si>
  <si>
    <t>Obračun po dejanskih stroških.</t>
  </si>
  <si>
    <t>1.4.</t>
  </si>
  <si>
    <t>Postavitev gradbenih profilov na vzpostavljeno os</t>
  </si>
  <si>
    <t>trase cevovoda ter določitev nivoja za merjenje</t>
  </si>
  <si>
    <t>globine izkopa in polaganje cevovoda.</t>
  </si>
  <si>
    <t>1.5.</t>
  </si>
  <si>
    <t>Strojni in delno ročni izkop jarka globine do 2,0 m,</t>
  </si>
  <si>
    <t>z nakladanjem na kamion, odvozom in odlaganjem izkopanega</t>
  </si>
  <si>
    <t>materiala na začasno gradbišno deponijo.</t>
  </si>
  <si>
    <t>Brežine se izvajajo v naklonu 60°.</t>
  </si>
  <si>
    <t>Širina dna izkopa je</t>
  </si>
  <si>
    <t>cm.</t>
  </si>
  <si>
    <t>m3</t>
  </si>
  <si>
    <t>debeline cca 10 cm, 2x sejanim peskom</t>
  </si>
  <si>
    <t>1.6.</t>
  </si>
  <si>
    <t>Črpanje vode iz vodovodnega jarka v času gradnje.</t>
  </si>
  <si>
    <t>1.7.</t>
  </si>
  <si>
    <t>Ročno planiranje dna jarka s točnostjo do 3 cm v</t>
  </si>
  <si>
    <t>projektiranem padcu.</t>
  </si>
  <si>
    <t>1.8.</t>
  </si>
  <si>
    <t>Izdelava peščenega nasipa za izravnavo dna jarka</t>
  </si>
  <si>
    <t>1.9.</t>
  </si>
  <si>
    <t xml:space="preserve">Nabava in transport materiala za izdelavo nasipa nad položeno cevjo, </t>
  </si>
  <si>
    <t>Na nasip za izravnavo jarka se izvede 3-5 cm debel nasip za</t>
  </si>
  <si>
    <t>poravnavo tal v katerega si cev izdela ležišče. Obsip cevi se</t>
  </si>
  <si>
    <t>izvaja v slojih po 15-20 cm istočasno na obeh straneh cevi.</t>
  </si>
  <si>
    <t>Obsip cevi je treba skrbno utrditi, da bo preprečeno poznejše</t>
  </si>
  <si>
    <t xml:space="preserve">posedaje terena nad izkopom.Zasipi vodovodnih cevi morajo biti sproti </t>
  </si>
  <si>
    <t>vibracijsko utrjevani v slojih debeline 30-40cm. Debelina utrjevanja</t>
  </si>
  <si>
    <t>nikakor ne sme biti večja od 50cm.</t>
  </si>
  <si>
    <t>Paziti je potrebno, da se cev ne premakne iz ležišča. Obsip</t>
  </si>
  <si>
    <t>in nasip se utrjujeta po standardnem Proktorjevem postopku</t>
  </si>
  <si>
    <t>do 90% trdnosti. Obsipni material je 2xsejani pesek</t>
  </si>
  <si>
    <t>1.10.</t>
  </si>
  <si>
    <t>Nakladnje, prevoz iz začasne gradbiščne deponije ter zasipavanje</t>
  </si>
  <si>
    <t>vodovodnega jarka z izkopanim materialom s komprimiranjem</t>
  </si>
  <si>
    <t>zemljine v slojih po 20 cm. Obračun za 1m3 izvedenega nasipa.</t>
  </si>
  <si>
    <t>1.12.</t>
  </si>
  <si>
    <t>Podbetoniranje, obbetoniranje vodovodne armature, zasuni, hidranti, odcepi</t>
  </si>
  <si>
    <t>horizontalni in vertikalni lomi, montaža podlošk, vgradnja cestnih kap na končno</t>
  </si>
  <si>
    <t>niveleto terena (ceste).</t>
  </si>
  <si>
    <t>Obračun 0,25 m3/kos izvedenega podbetoniranja.</t>
  </si>
  <si>
    <t xml:space="preserve">Obbetoniranje krivin in podbetoniranje armatur z C30/35 po </t>
  </si>
  <si>
    <t>DVGW Arbeitsblatt GW310 (januar 2008).</t>
  </si>
  <si>
    <t>obbetoniranje</t>
  </si>
  <si>
    <t>vodovodne armature</t>
  </si>
  <si>
    <t>1.13.</t>
  </si>
  <si>
    <t>Nabava in dobava ter vgradnja zaščitnih PVC cevi z montažo tesnenja (montaža zaščitne manšete).</t>
  </si>
  <si>
    <t>PVC DN300</t>
  </si>
  <si>
    <t>1.14.</t>
  </si>
  <si>
    <t>Nabava in dobava ter vgradnja PE distančnikov/drsnikov na vodovodno cev.</t>
  </si>
  <si>
    <t>Npr. tip distančnika/drsnika PA, DN min=106,6 mm, DN max=120 mm.</t>
  </si>
  <si>
    <t>PA/PE 4, višina rebra 25 mm. Razmik med distančniki/drsniki znaša 1,0 m.</t>
  </si>
  <si>
    <t>1.15.</t>
  </si>
  <si>
    <t>Delni strojni odkop obstoječega vodovoda NL DN100, ki se ukine, z demontažo vodovoda,</t>
  </si>
  <si>
    <t>nalaganje na tovornjak in odvozom na trajno gradbeno deponijo s plačilom deponije.</t>
  </si>
  <si>
    <t>1.16.</t>
  </si>
  <si>
    <t>SKUPAJ ZEMELJSKA DELA:</t>
  </si>
  <si>
    <t>2. MONTAŽNA DELA</t>
  </si>
  <si>
    <t xml:space="preserve">2.1. </t>
  </si>
  <si>
    <t>Priprava gradbišča (deponija za vodovodne cevi in fazonske kose),</t>
  </si>
  <si>
    <t>nabava, dobava in transport vodovodnih cevi in fazonskih kosov na</t>
  </si>
  <si>
    <t>deponijo, prenos vodovodnega materiala iz deponije do mesta vgradnje,</t>
  </si>
  <si>
    <t>s spuščanjem in polaganjem vodovodnih cevi in fazonskih kosov s</t>
  </si>
  <si>
    <t>poravnavanjem v vertikalni in horizontalni smeri ter montažo vodovodnih</t>
  </si>
  <si>
    <t>cevi in fazonskih kosov na položeno in utrjeno peščeno posteljico,</t>
  </si>
  <si>
    <t>debeline 10 cm.</t>
  </si>
  <si>
    <t>fazonski kosi in armature</t>
  </si>
  <si>
    <t>vodovodne cevi</t>
  </si>
  <si>
    <t>2.2.</t>
  </si>
  <si>
    <t>Montaža fazonskih kosov po priloženih montažnih shemah</t>
  </si>
  <si>
    <t>ter dokončna obdelava in zaščita spojev.</t>
  </si>
  <si>
    <t xml:space="preserve">2.3. </t>
  </si>
  <si>
    <t>Prevezava novozgrajenega cevovoda na obstoječe vodovodno</t>
  </si>
  <si>
    <t>omrežje z obdelavo prereza.</t>
  </si>
  <si>
    <t xml:space="preserve">2.4. </t>
  </si>
  <si>
    <t>Ročna demontaža obstoječih vodovodnih cevi, fazonskih</t>
  </si>
  <si>
    <t>kosov in armatur, nakladanjem na tovornjak in odvozom na</t>
  </si>
  <si>
    <t>trajno gradbeno deponijo s plačilom deponije.</t>
  </si>
  <si>
    <t>NL DN100</t>
  </si>
  <si>
    <t xml:space="preserve">2.5. </t>
  </si>
  <si>
    <t>Nabava in polaganje signalnega in opozorilnega traku nad</t>
  </si>
  <si>
    <t>vodovodnimi cevmi.</t>
  </si>
  <si>
    <t xml:space="preserve">2.6. </t>
  </si>
  <si>
    <t>Tlačni preizkus položenega cevovoda po standardu</t>
  </si>
  <si>
    <t>SIST EN 805, vključno z pridobitvijo ustreznega zapisnika.</t>
  </si>
  <si>
    <t xml:space="preserve">2.7. </t>
  </si>
  <si>
    <t xml:space="preserve">Dezifekcija položenega cevovoda </t>
  </si>
  <si>
    <t>SKUPAJ MONTAŽNA DELA:</t>
  </si>
  <si>
    <t>3. VODOVODNI MATERIAL</t>
  </si>
  <si>
    <t xml:space="preserve">3.1. </t>
  </si>
  <si>
    <t>Cevi DUCTIL NATURAL DN100 (SIST EN 545:2010, C40 (do vključno DN300) ali cevi DUCTIL CLASSIC DN100 (SIST EN</t>
  </si>
  <si>
    <t>545:2010, K9), PN10, izdelani na obojko, z odgovarjajočimi spoji za primer vgradnje (UNIVERSAL Ve-razstavljiv spoj-</t>
  </si>
  <si>
    <t>natični spoj s samo-sidrnim sistemom)</t>
  </si>
  <si>
    <t>in dolžino 6 m (skladno s ponudenim predračunom in spodnjimi specifikacijami ter zahtevami naročnika v razpisni</t>
  </si>
  <si>
    <t>dokumentaciji).</t>
  </si>
  <si>
    <t xml:space="preserve">Cevi morajo biti na zunanji strani zaščitne z aktivno galvansko zaščito, ki omogoča vgradnjo cevi tudi v agresivnejšo </t>
  </si>
  <si>
    <t xml:space="preserve">zemljo (z zlitino Zn + Al minimalne debeline 400 g/m2 v razmerju 85% Zn in ostalo Al) in z modrim pokrivnim nanosom, </t>
  </si>
  <si>
    <t>na notranji strani pa s cementno oblogo; vse v skladu z EN545:2010 (cementna obloga mora biti narejena s pitno vodo,</t>
  </si>
  <si>
    <t>cement tipa CEM III-B ex BFC pa mora biti v skladu z EN197-1 z CE oznako (certifikat)). Vse vrste  obojčnih tesnil oz.</t>
  </si>
  <si>
    <t>spojev mora biti zaradi zagotovitve kvalitete spoja preizkušeno skupaj s cevmi (certifikat).</t>
  </si>
  <si>
    <t>Cevi so spajane na pero in utor. Vsi spoji so Universal Ve-razstavljiv spoj.</t>
  </si>
  <si>
    <t>m    =</t>
  </si>
  <si>
    <t>=</t>
  </si>
  <si>
    <t>kos - DN100</t>
  </si>
  <si>
    <t>element</t>
  </si>
  <si>
    <t>cena/kos</t>
  </si>
  <si>
    <t>skupaj cena</t>
  </si>
  <si>
    <t>m - DN100</t>
  </si>
  <si>
    <t xml:space="preserve">3.2. </t>
  </si>
  <si>
    <t>DUCTIL prirobnični fazonski kosi (SIST EN545:2010) za tlačno stopnjo PN10, z zunanjo in notranjo zaščito po postopku</t>
  </si>
  <si>
    <t>kataforeze min. debeline 70 mikronov oz. po klasičnem postopku min. debeline 250 mikronov. Opremljeni morajo biti z</t>
  </si>
  <si>
    <t>odgovarjajočimi tesnili v skladu z EN 681-1 (certifikat).</t>
  </si>
  <si>
    <t>Prirobnični fazonski kosi standardne izvedbe morajo imeti vrtljivo prirobnico, ostali (samo FF kos) pa imajo lahko fiksno.</t>
  </si>
  <si>
    <t>Fazonski kosi na prirobnico morajo biti od istega proizvajalca kot so vodovodne cevi.</t>
  </si>
  <si>
    <t>za vsako prirobnico DN50 se naroči 4 vijake M16×80, 4 matice in 8 podložk, galvansko zaščiteni (npr. nerjavni material A2)</t>
  </si>
  <si>
    <t>za vsako prirobnico DN80 se naroči 4 vijake M16×80, 4 matice in 8 podložk, galvansko zaščiteni (npr. nerjavni material A2)</t>
  </si>
  <si>
    <t>za vsako prirobnico DN100 oz. DN125 se naroči 8 vijakov M16; L/X 90/62, galvansko zaščiteni (npr. nerjavni material A2)</t>
  </si>
  <si>
    <t>ves tesnilni ter pritrdilni material se dobavlja v kompletu z fazonskimi kosi</t>
  </si>
  <si>
    <t>(vijačni in tesnilni material upoštevan v ceni fazonskih kosov)</t>
  </si>
  <si>
    <t xml:space="preserve">Vsi vijaki skladni s SIST EN ISO 4016:2011 in matice skladne s SIST EN ISO 4034:2002 so galvansko zaščiteni </t>
  </si>
  <si>
    <t>(npr. nerjavni material A2), minimalne natezne trdnosti vsaj 4.6. Podložke morajo ustrezati standardu</t>
  </si>
  <si>
    <t>SIST EN ISO 7091:2002.</t>
  </si>
  <si>
    <t>FFK100(22,5°)</t>
  </si>
  <si>
    <t>Q100</t>
  </si>
  <si>
    <t>vmesni kos</t>
  </si>
  <si>
    <t>DN100; l=500 mm</t>
  </si>
  <si>
    <t>univerzalna spojka DN100</t>
  </si>
  <si>
    <t>(cev NL DN100)</t>
  </si>
  <si>
    <t>3.3.</t>
  </si>
  <si>
    <t>DUCTIL obojčni fazonski kosi (SIST EN545:2010) za tlačno stopnjo PN10, z zunanjo in notranjo zaščito po postopku,</t>
  </si>
  <si>
    <t>Obojčni fazonski kosi morajo imeti UNIVERSAL Ve-razstavljiv spoj (natični spoj s samo-sidrnim sistemom).</t>
  </si>
  <si>
    <t>Spoji na obojčnih fazonskih kosih so enaki kot pri ceveh (morajo biti od istega proizvajalca). Vse vrste  obojčnih tesnil</t>
  </si>
  <si>
    <t>mora biti zaradi zagotovitve kvalitete spoja preizkušeno skupaj s fazoni (certifikat).</t>
  </si>
  <si>
    <t>E100</t>
  </si>
  <si>
    <t>MMK100(22,5°)</t>
  </si>
  <si>
    <t xml:space="preserve">3.4. </t>
  </si>
  <si>
    <t>SKUPAJ VODOVODNI MATERIAL:</t>
  </si>
  <si>
    <t>4. VODOVODNI PROVIZORIJ PE100d110</t>
  </si>
  <si>
    <t>4.1.</t>
  </si>
  <si>
    <t>ZEMELJSKA DELA: VODOVODNI PROVIZORIJ:</t>
  </si>
  <si>
    <t>4.1.1.</t>
  </si>
  <si>
    <t>Prevoz in prenos potrebnega materiala za izgradnjo provizorija.</t>
  </si>
  <si>
    <t>(stroški transporta)</t>
  </si>
  <si>
    <t>4.1.2.</t>
  </si>
  <si>
    <t>Priprava gradbišča za provizorij, odstranitev eventuelnih ovir</t>
  </si>
  <si>
    <t>in ureditev delovnega mesta.</t>
  </si>
  <si>
    <t>4.1.3.</t>
  </si>
  <si>
    <t>Obbetoniranje krivin in podbetoniranje armatur z C30/37; 0,2m3/kos</t>
  </si>
  <si>
    <t>kos-ocena</t>
  </si>
  <si>
    <t>SKUPAJ ZEMELJSKA DELA ZA PROVIZORIJ:</t>
  </si>
  <si>
    <t>4.2.</t>
  </si>
  <si>
    <t>Montažna dela: provizorij</t>
  </si>
  <si>
    <t>4.2.1.</t>
  </si>
  <si>
    <t xml:space="preserve">Prenos materiala provizorija iz začasne deponije, montaža provizorija in ukinitev provozorične </t>
  </si>
  <si>
    <t>vodovodne napeljave po koncu gradnje, vključno z odvozon PE cevi na trajno deponijo s plačilom takse.</t>
  </si>
  <si>
    <t>4.2.2.</t>
  </si>
  <si>
    <t xml:space="preserve">Prevezava provizoričnega cevovoda na obstoječe vodovodno </t>
  </si>
  <si>
    <t>omrežje  z obdelavo prereza.</t>
  </si>
  <si>
    <t>4.2.3.</t>
  </si>
  <si>
    <t>Priprava na tlačni preizkus položenega provizorija.</t>
  </si>
  <si>
    <t>(zatesnitev provizorija, nabava in priključitev testne črpalke,</t>
  </si>
  <si>
    <t>zavarovanje krivin in kolen provizorija…). Komplet</t>
  </si>
  <si>
    <t>4.2.4.</t>
  </si>
  <si>
    <t>Izvedba tlačnega preizkusa položenega provizorija:</t>
  </si>
  <si>
    <t>z zaprtimi začasnimi  zasuni in</t>
  </si>
  <si>
    <t>delovnim tlakom medija 14 bar ter časom trajanja preizkusa 2 uri.</t>
  </si>
  <si>
    <t>4.2.5.</t>
  </si>
  <si>
    <t>Dezinfekcija položenega provizorija (kloriranje položenega provizorija</t>
  </si>
  <si>
    <t>in pridobivanje atestov o minimalni sanitarni ustreznosti položenih</t>
  </si>
  <si>
    <t>hišnih vodovodnih cevi).</t>
  </si>
  <si>
    <t>Priprava ustreznih dezinfekcijskih sredstev z doziranjem.</t>
  </si>
  <si>
    <t>4.2.6.</t>
  </si>
  <si>
    <t>Izpiranje položenega provizorija po dezinfekciji.</t>
  </si>
  <si>
    <t>SKUPAJ MONTAŽNA DELA ZA PROVIZORIJ:</t>
  </si>
  <si>
    <t>4.3.</t>
  </si>
  <si>
    <t>Vodovodni material: provizorij</t>
  </si>
  <si>
    <t>4.3.1.</t>
  </si>
  <si>
    <t xml:space="preserve">Nabava in transport vodovodnih cevi PE100d110; SDR 17; PN10 (po SIST EN 12201-1:2011, </t>
  </si>
  <si>
    <t>SIST EN 12201-2:2011 in SIST ISO 4427)</t>
  </si>
  <si>
    <t>dolžina cevi PE100d63; l=6,0 ali 12,0 m/kos</t>
  </si>
  <si>
    <t>premostitvena dolžina max 200 m</t>
  </si>
  <si>
    <t xml:space="preserve"> - vodovodne cevi PE100d110</t>
  </si>
  <si>
    <t>a) cevi za vodovodne provizorije se lahko uporabijo, ob različnih časih na različnih delih obnove</t>
  </si>
  <si>
    <t>vodovoda, če niso preveč navrtane sicer se zavržejo. Max. premostitvena dolžina provizorija znaša 200 m.</t>
  </si>
  <si>
    <t>Zato obračun po dejanskih stroških!</t>
  </si>
  <si>
    <t>4.3.2.</t>
  </si>
  <si>
    <t xml:space="preserve">Univerzalna dvojna spojka iz nodularne litine in tesnilom iz EPDM </t>
  </si>
  <si>
    <t>po standardu SIST EN681-1:2000 primerna za uporabo v sistemih s pitno vodo</t>
  </si>
  <si>
    <t>PN&gt;16 bar, spojka mora omogočati lom na posameznem spoju min 4°.</t>
  </si>
  <si>
    <t xml:space="preserve">PN&gt;10bar. Ves tesnilni ter pritrdilni material se dobavlja v kompletu s spojko. </t>
  </si>
  <si>
    <t>(vijačni in tesnilni material upoštevan v ceni fazonskih kosov).</t>
  </si>
  <si>
    <t>Dvojna spojka za spoj cevi PE d63 (npr. +GF+ MJ 3007. Hawle Synoflex ali podobno)</t>
  </si>
  <si>
    <t>DN110</t>
  </si>
  <si>
    <t xml:space="preserve">po </t>
  </si>
  <si>
    <t>a) spojke, kolena, odcepi in in drugi vodovodni material se lahko uporabijo na več provizorijih, ob različnih časih</t>
  </si>
  <si>
    <t>na različnih delih obnove vodovoda. Max. Premostitvena dolžina provizorija znaša 200 m.</t>
  </si>
  <si>
    <t xml:space="preserve">Prav tako se lahko uporabijo na večih gradbiščih! </t>
  </si>
  <si>
    <t>SKUPAJ VODOVODNI MATERIAL ZA PROVIZORIJ:</t>
  </si>
  <si>
    <t>SKUPAJ VODOVODNI PROVIZORIJ:</t>
  </si>
  <si>
    <t xml:space="preserve"> T.2.2.  R E K A P I T U L A C I J A - cevovod ''R'' NL DN100</t>
  </si>
  <si>
    <t>JAVNI VODOVOD ''R'' NL DN100</t>
  </si>
  <si>
    <t>provizorija 43 m.</t>
  </si>
  <si>
    <t>Kompletna zemeljska dela pri izvedbi armirano betonskega razdelilnega vodovodnega</t>
  </si>
  <si>
    <t>jaška, velikosti 1,70 x 1,70 x 1,70 m</t>
  </si>
  <si>
    <t>Izkop gradbene jame (strojni izkop in delno ročni izkop),</t>
  </si>
  <si>
    <t>globine 2,0 m, v terenu II-III kategorije, z nakladanjem na</t>
  </si>
  <si>
    <t>na kamion ter odvozom na stalno gradbeno deponijo s</t>
  </si>
  <si>
    <t>plačilom deponije.</t>
  </si>
  <si>
    <t>(2,50 x 2,50 x 2,70) = 16,90 m3</t>
  </si>
  <si>
    <t>(2,30 x 2,30 x 0,1) = 0,53 m3</t>
  </si>
  <si>
    <t>Nabava, dobava in montaža lesenega opaža za strop (krov) jaška.</t>
  </si>
  <si>
    <t>(1,70 x 1,70) = 2,89 m2</t>
  </si>
  <si>
    <t>Zasip z izkopanim materialom ob stenah jaška s sprotnim</t>
  </si>
  <si>
    <t>vibracijskim utrjevanjem po slojih, debeline 30-40 cm.</t>
  </si>
  <si>
    <t>((16,90 - (1,9 x 1,9 x 2,2)) = 8,93 m3</t>
  </si>
  <si>
    <t>1.17.</t>
  </si>
  <si>
    <t>1.18.</t>
  </si>
  <si>
    <t>Razopaženje vodovodnega jaška in čiščenje zunanjih površin</t>
  </si>
  <si>
    <t>jaška.</t>
  </si>
  <si>
    <t>1.19.</t>
  </si>
  <si>
    <t>Priprava površin za nanos hidroizolacije vodovodnega jaška</t>
  </si>
  <si>
    <t>(ibitol-hladni premaz ali bitumenska lepenka (izotekt)-vroči postopek).</t>
  </si>
  <si>
    <t>Nabava, dobava in montaža LTŽ pokrova velikosti 600/600 NP40.</t>
  </si>
  <si>
    <t>Nabava, dobava ter montaža vstopno izstopnih lestev po</t>
  </si>
  <si>
    <t>priloženem detajlu (npr. tip Huber).</t>
  </si>
  <si>
    <t>1.22.</t>
  </si>
  <si>
    <t>Nabava, dobava ter montaža natičnega nastavka izstopnih lestev,</t>
  </si>
  <si>
    <t>material INOX, dolžine 150 cm.</t>
  </si>
  <si>
    <t>1.23.</t>
  </si>
  <si>
    <t>Nabava, dobava ter montaža talne pohodne rešetke,</t>
  </si>
  <si>
    <t>material INOX, velikosti 40 x 40 cm.</t>
  </si>
  <si>
    <t>1.24.</t>
  </si>
  <si>
    <t>Nabava, dobava ter montaža tesnilnega obroča, z izdelavo</t>
  </si>
  <si>
    <t>preboja skozi steno AB jaška.</t>
  </si>
  <si>
    <t>1.25.</t>
  </si>
  <si>
    <t>1.26.</t>
  </si>
  <si>
    <t>1.27.</t>
  </si>
  <si>
    <t>1.28.</t>
  </si>
  <si>
    <t>1.29.</t>
  </si>
  <si>
    <t>Strojno rušenje obstoječega armirano betonskega vodovodnega jaška,</t>
  </si>
  <si>
    <t>z nalaganjem razbitin na tovornjak, z odvozom na gradbeno deponijo</t>
  </si>
  <si>
    <t>in plačilom deponije.</t>
  </si>
  <si>
    <t xml:space="preserve">2.2. </t>
  </si>
  <si>
    <t>FF100(500)</t>
  </si>
  <si>
    <t>FF100(250)</t>
  </si>
  <si>
    <t>T100/100</t>
  </si>
  <si>
    <t xml:space="preserve">3.3. </t>
  </si>
  <si>
    <t>EV zasun kratke izvedbe, PN10/16 (po SIST EN558:2008+A1:2012, serija 14) za pitno vodo iz nodularne litine</t>
  </si>
  <si>
    <t>s prirobnicami (skladnimi s SIST EN1092-2:2008), z mehkim tesnenjem in pogonskim vretenom iz nerjavečega</t>
  </si>
  <si>
    <t>jekla kvalitete 1.4021 ter klinom zaščitenim z EPDM gumo skladen s SIST EN1074-1:2001, SIST EN1074-2:2001,</t>
  </si>
  <si>
    <t>SIST EN1074-2:2001/A1:2004 in SIST ISO7259:2000 (npr. Euro 20; tip 23). Z zunanjo in notranjo epoksi</t>
  </si>
  <si>
    <t>zaščito ohišja debeline minimalno 250 mikronov po SIST EN14901:2006. S prirobničnim tesnilom v skladu s</t>
  </si>
  <si>
    <t>SIST EN1514-1:1998, ter galvansko zaščitenimi vijaki (npr. nerjavni material A2) skladnimi s SIST EN ISO 4016:2011,</t>
  </si>
  <si>
    <t>galvansko zaščitenimi maticami (npr. nerjavnim materialom A2) skladnimi s SIST EN ISO 4034:2002 ter galvansko</t>
  </si>
  <si>
    <t>zaščitenimi podložkami (npr. nerjavnim materialom A2) skladnim s SIST EN ISO 4016:2011.</t>
  </si>
  <si>
    <t xml:space="preserve">Zasun preizkušen skladno s SIST EN12266-1:2012 in SIST EN 12266-2:2012. </t>
  </si>
  <si>
    <t>V ceni se upošteva ročno kolo, z napisom npr. VODA, VODOVOD … - v dogovoru z upravljalcem. Komplet.</t>
  </si>
  <si>
    <t>Z100</t>
  </si>
  <si>
    <t>dolžina cevi PE100d110; l=6,0 ali 12,0 m/kos</t>
  </si>
  <si>
    <t>Dvojna spojka za spoj cevi PE d110 (npr. +GF+ MJ 3007. Hawle Synoflex ali podobno)</t>
  </si>
  <si>
    <t xml:space="preserve"> T.2.2.  R E K A P I T U L A C I J A - cevovod ''S'' NL DN100</t>
  </si>
  <si>
    <t>JAVNI VODOVOD ''S'' NL DN100</t>
  </si>
  <si>
    <t>provizorija 70 m.</t>
  </si>
  <si>
    <t xml:space="preserve"> T.2.2.  R E K A P I T U L A C I J A - cevovod ''SEVER''</t>
  </si>
  <si>
    <t>JAVNI VODOVOD ''SEVER'' NL DN100</t>
  </si>
  <si>
    <t>OPOMBA: Pri izkopu je upoštevano, da se izkop vrši od kote obstoječega terena.</t>
  </si>
  <si>
    <t>Celotni zgornji in spodnji ustroj križišča SEVER je upoštevan v načrtu zunanje ureditve.</t>
  </si>
  <si>
    <t>Nabava in dobava opaža, postavitev za zavarovanje gradbene jame,</t>
  </si>
  <si>
    <t>globina večja od 2,0 m, v dolžini 4,0 m ter po končanih delih</t>
  </si>
  <si>
    <t>odstranitev oz. demontaža opaža.</t>
  </si>
  <si>
    <t>Nabava, dobava in vgradnja zaščitne betonske cevi z montažo</t>
  </si>
  <si>
    <t>podpor (distančnikov) ter montažo gumi zaključnih manšet (zatesnitev) DN300.</t>
  </si>
  <si>
    <t>Premer zaščitne betonske cevi je 30 cm, debelina stene pa znaša 6 cm.</t>
  </si>
  <si>
    <t>m (skupaj)</t>
  </si>
  <si>
    <t>Nabava, dobava in vgraditev betonskega okroglega vodovodnega</t>
  </si>
  <si>
    <t>jaška fi 1000 mm, prekritega z armirano betonskim obročem z LTŽ</t>
  </si>
  <si>
    <t>pokrovom fi 600 mm na zaklep, nosilnosti 400 kN, z izdelavo preboja</t>
  </si>
  <si>
    <t>vhoda in izhoda cevi.</t>
  </si>
  <si>
    <t>glob. do 2,0 m</t>
  </si>
  <si>
    <t>Nabava, dobava in vgraditev vstopno/izstopnih lestev iz nerjavečega</t>
  </si>
  <si>
    <t>materiala, INOX AISI 316, z vgrezljivim vstopnim elementom, sestavljen</t>
  </si>
  <si>
    <t>iz držala in vodila.</t>
  </si>
  <si>
    <t>Nabava, dobava in montaža LTŽ pokrova velikosti 600/600 mm, nosilnosti 400kN.</t>
  </si>
  <si>
    <t>zaščitna cev</t>
  </si>
  <si>
    <t>Navodila ponudniku k pripravi ponudbenega predračuna</t>
  </si>
  <si>
    <t xml:space="preserve">Vse cene na enoto in količine se morajo vnesti zaokrožene na dve decimalni mesti natančno. </t>
  </si>
  <si>
    <t xml:space="preserve">V cenah v popisnih postavkah mora ponudnik zajeti vrednosti vseh potrebnih del vključno s tekočimi in končnimi poročili posameznih strokovnjakov tekoče kontrole – prevzemanje plasti pri zemeljskih delih in zg. ustroju, asfaltih, izolacijah, betonih, geoloških pregledih, vodotesnost kanalizacije in jaškov, itd. vse v smislu dokazovanja kvalitete izvedenih del. 
•  Vse količine v popisu so izračunane v raščenem stanju oz. v zbitem (vgrajenem) stanju.
• Kanalizacije in jaški morajo biti vodotesni skladno z veljavno zakonodajo. </t>
  </si>
  <si>
    <t>Vsi hladni stiki na obrabni plasti morajo biti obdelani z bitumensko pasto.</t>
  </si>
  <si>
    <t>Pri asfaltnih in ostalih površinah, morajo biti v enotnih cenah upoštevani vsi pobrizgi z bitumensko emulzijo, premazi stikov z bitumensko pasto ter predhodno čiščenje površine za zagotovitev ustrezne sprijemljivosti.</t>
  </si>
  <si>
    <t xml:space="preserve">Vsi pokrovi jaškov vključujejo dobavo z AB obročem. </t>
  </si>
  <si>
    <t>Pri zagotavljanju in kontroli kvalitete materialov in vgrajevanja je potrebno smiselno upoštevati posebne tehnične pogoje za preddela, zemeljska dela in temeljenje, voziščne konstrukcije, odvodnjavanje in opremo cest ter dopolnitve.</t>
  </si>
  <si>
    <t>Kategorije izkopov so opredeljene glede na Posebne tehnične pogoje za zemeljska dela in temeljenje z dopolnitvami (5 kategorna lestvica).</t>
  </si>
  <si>
    <t xml:space="preserve">Pri postavki "začasna ureditev prometa" gre za ocenjen znesek prometne zapore. Obračun zapore se bo vršil po dejanskih stroških postavitve in vzdrževanja cestne zapore po ceniku koncesionarja. </t>
  </si>
  <si>
    <t>Ponudba mora vsebovati tudi izdelavo tehnološkega elaborata, dopolnitve varnostnega načrta (po potrebi) ter izdelavo načrta ureditve gradbišča.</t>
  </si>
  <si>
    <t xml:space="preserve">Vse gradbene odpadke je potrebno odpeljati na ustrezno deponijo (vključeno v ceno odstranitve) in nadzoru predložiti evidenčne liste ravnanja z gradbenimi odpadki ter poročilo o odpadkih. </t>
  </si>
  <si>
    <t xml:space="preserve">Izvajalec del si mora pred oddajo ponudbe ogledati teren oziroma gradbišče, tako da se seznani z dejanskim stanjem, ter poda morebitne pripombe ali vprašanja na popis del! </t>
  </si>
  <si>
    <t>Dela je potrebno izvajati po projektni dokumentaciji, v skladu z veljavnimi tehničnimi predpisi, normativi in standardi ob upoštevanju zahtev iz varstva pri delu.</t>
  </si>
  <si>
    <t>V enotnih cenah morajo biti zajeti vsi stroški po Splošnih tehničnih pogojih.</t>
  </si>
  <si>
    <t>Dokumentacija za prevzem objekta je strošek izvajalca zato je v ponudbo potrebno vračunati tudi izdelavo dokumentacije za prevzem del: dokazilo o zanesljivosti objekta (2 izvoda), BCP, PID (4 izvodov s CD), vris komunalnih vodov v podzemni kataster.</t>
  </si>
  <si>
    <t>V enotnih cenah morajo biti upoštevani vsi upravljalski nadzori pristojnih upravljalcev posameznih komunalnih vodov.</t>
  </si>
  <si>
    <t>Vse količine v popisu so izračunane v raščenem stanju oz. v zbitem (vgrajenem) stanju</t>
  </si>
  <si>
    <t>Kanalizacije in jaški morajo biti vodotesni skladno z veljavno zakonodajo</t>
  </si>
  <si>
    <t>V cenah upoštevati tudi fizično zavarovanje gradbišča in deponij ter gradbiščnih kontejnerjev z varovalnimi ograjami in dostopnimi vrati, gradbišče mora biti ograjeno in varno pred dostopom tretjim osebam.</t>
  </si>
  <si>
    <t>Odstranitev pomeni vsa potrebna dela za rušitev/demontažo, nakladanje ter odvoz na primerno deponijo po izboru izvajalca vključno s plačilom vseh stroškov</t>
  </si>
  <si>
    <t>V cenah upoštevati tudi redno čiščenje ceste in dovozov - občinske, lokalne in državne ceste! Upoštevati tudi morebitno izdelavo začasnih gradbiščnih dovozov in poti, dostopov do objektov in njihovo vzdrževanje</t>
  </si>
  <si>
    <t xml:space="preserve">Pred vsakim izvajanjem del na določeni cesti, oz.  pred vsako sanacijo določenega odseka - plombe, se je potrebno najprej posvetovati in dogovoriti z nadzornim inženirjem o obsegu in načinu sanacije! </t>
  </si>
  <si>
    <t xml:space="preserve">V primeru ponujene opreme, ki se razlikuje od predlagane v tem popisu, je potrebno ponuditi opremo z enakovrednimi ali boljšimi tehničnimi karakteristikami.                                                                                                                                                     V vseh postavkah je potrebno upoštevati trasportne stroške, montažo in vgradnjo, stroške pripravljalnih in zaključnih del. Za vse netipske elemente morajo biti izdelane delavniške risbe, ki jih pred izvedbo pregleda in potrdi projektant!  </t>
  </si>
  <si>
    <t>24.</t>
  </si>
  <si>
    <t>Ponudnik mora v ponudbi upoštevati vse morebitne stroške, ki bi mu lahko nastali v zvezi z arheološkimi raziskavami. Arheološke raziskave in odstranitev ostaline bo naročil investitor v ločenem naročilu.</t>
  </si>
  <si>
    <t>V ceni je potrebno upoštevati vsa potrebna geodetska dela vključno z zakoličbo obstoječih posameznih vodov ter objektov</t>
  </si>
  <si>
    <t>Izdelava obrabne povozne plasti iz granitnih kock velikosti 20 cm / 20 cm / 20 cm, stiki debeline 2-3 cm zaliti s polimerno malto (npr. MAPEI Keracolor PPN). Podlaga izdelana iz betona C16/20 minimalne debeline 15 cm.</t>
  </si>
  <si>
    <t>Izdelava kanalizacije iz cevi iz polietilena, vključno s podložno plastjo iz zmesi kamnitih zrn, premera 20 cm</t>
  </si>
  <si>
    <t>Izdelava kanalizacije iz cevi iz polietilena, vključno s podložno plastjo iz zmesi kamnitih zrn, premera 25 cm</t>
  </si>
  <si>
    <t>Izdelava kanalizacije iz cevi iz polietilena, vključno s podložno plastjo iz zmesi kamnitih zrn, premera 30 cm</t>
  </si>
  <si>
    <t>Dobava in vgraditev pocinkane cevne ograje z vertikalnimi polnili za pešce višine 1.10 m</t>
  </si>
  <si>
    <t>Dobava in vgraditev pocinkane ograje za pešce h=1,20 (ob klančini)</t>
  </si>
  <si>
    <t>OPOMBA: PRI VSEH POSTAVKAH ZEMELJSKIH DEL JE V CENI  UPOŠTEVANA DOBAVO, PRENOS, PONOVNO NAKLADANJE ODVEČNEGA MATERIALA IN TRANSPORT NA DEPONIJO TER STROŠEK DEPONIJE!</t>
  </si>
  <si>
    <t>Postavitev, vzdrževanje in odstranitev cestne zapore, ter vsi stroški vezani na zaporo. Obračun zapore se bo izvedel po dejanskih stroških na podlagi računa izvajalca zapore. Zapora velja za celotno traso in za vsa dela dogovorjena s pogodbo!</t>
  </si>
  <si>
    <t>D.7.3</t>
  </si>
  <si>
    <t>Izdelava elaborata začasne prometne ureditve in pridobitev dovoljenj</t>
  </si>
  <si>
    <t>Izdelava kopmletnega PID projekta in NOV po končani gradnji</t>
  </si>
  <si>
    <t>Strojni deloma ročni izkop kabelskega jarka globine 0.8m, po obeleženi trasi obstoječega TK vodnika oz. TK KK, zasutje nad opozorilnim trakom z izkopanim materialom z utrjevanjem po slojih po 20-25cm, odvoz odvečenega materiala in ureditev terena v prvotno stanje v zemljišču III. in IV. kategorije</t>
  </si>
  <si>
    <t>debeline cca 10 cm z 2x sejanim peskom</t>
  </si>
  <si>
    <t>do 90% trdnosti. Obsipni material je 2x sejani pesek</t>
  </si>
  <si>
    <t>Humuziranje brežine brez valjanja s humusom iz odriva vključno z vsemi transporti in nakladanjem, v debelini 20 cm - strojno</t>
  </si>
  <si>
    <t>Široki izkop in odstranitev vezljive zemljine – 3. kategorije – strojno z nakladanjem</t>
  </si>
  <si>
    <t>Široki izkop vezljive zemljine – 3. kategorije – strojno z nakladanjem in deponiranjem za kasnejšo uporabo</t>
  </si>
  <si>
    <t xml:space="preserve">Široki izkop trde kamnine in odstranitev – 5. kategorije z nakladanjem </t>
  </si>
  <si>
    <t>Kombinirani izkop trde kamnine in odstranitev – 5. kategorije – strojno ročni  z nakladanjem; (strojni:ročni = 80:20) (izkop za meteorno kanalizacijo)</t>
  </si>
  <si>
    <t>Zasip preostalega jarka in utrjevanje v slojih po 20cm</t>
  </si>
  <si>
    <t>Izdelava kabelske posteljice in obsip dim. 0,3x0,4m s peskom granulacije 0–4mm</t>
  </si>
  <si>
    <t>Obojestransko rezanje asfalta v širini 40cm njegovo rušenje in odvoz</t>
  </si>
  <si>
    <t>Izvedba stikalnih manipulacij in preklopov za zagotovitev breznapetostnega stanja na delovišču ter zavarovanje izklopljnenih naprav pred zmotnim vklopom, ponovni vklop, obveščanje javnosti o prekinitvah oskrbe z električno energijo zaradi potrebnih del</t>
  </si>
  <si>
    <t>Izvedba pripravljalnih del (označbe križanj in vzporednega vodenja ter zakoličba)</t>
  </si>
  <si>
    <t>Strojni deloma ročni izkop zemlje za kabelski jarek v zemlji IV. kategorije dim. 0,4x0,8m</t>
  </si>
  <si>
    <t>Strojni deloma ročni izkop zemlje za kabelski jarek v zemlji V. kategorije dim. 0,4x0,8m</t>
  </si>
  <si>
    <t>Strojni deloma ročni izkop zemlje za kabelski jarek v zemlji III. kategorije dim. 0,4x0,8m</t>
  </si>
  <si>
    <t>4. Izgradnja vodovodnega provizorija PE100d110</t>
  </si>
  <si>
    <t>1. GRADBENA IN ZEMELJSKA DELA</t>
  </si>
  <si>
    <t>SKUPAJ GRADBENA IN ZEMELJSKA DELA:</t>
  </si>
  <si>
    <t>1. Gradbena in zemeljska dela</t>
  </si>
  <si>
    <t>D.3.5</t>
  </si>
  <si>
    <t xml:space="preserve">Dobava in vgraditev predfabriciranega zvrnjenega RONDO robnika iz cementnega betona  s prerezom 20/35 cm </t>
  </si>
  <si>
    <t>Nabava in dobava tekočega betona C30/37 PV-II, XF2, XD1 za vgradnjo v jašek</t>
  </si>
  <si>
    <t>Dobava in vgradnja jeklene  armature S500B do 12 mm</t>
  </si>
  <si>
    <t>kg</t>
  </si>
  <si>
    <t>Dobava, nabava ter vgradnja podložnega betona C10/12 z ravnanjem v debelini 10 cm</t>
  </si>
  <si>
    <t>Dobava in vgradnja jeklene  armature S500A do 12 mm</t>
  </si>
  <si>
    <t>Nabava, dobava in montaža lesenega opaža za stene in plošče jaška.</t>
  </si>
  <si>
    <t>1.2.</t>
  </si>
  <si>
    <t>1.3.</t>
  </si>
  <si>
    <t>1.11.</t>
  </si>
  <si>
    <t>vmesni DN100; l=500 mm</t>
  </si>
  <si>
    <t>MDK DN100</t>
  </si>
</sst>
</file>

<file path=xl/styles.xml><?xml version="1.0" encoding="utf-8"?>
<styleSheet xmlns="http://schemas.openxmlformats.org/spreadsheetml/2006/main">
  <numFmts count="5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quot;#,##0;\-&quot;£&quot;#,##0"/>
    <numFmt numFmtId="167" formatCode="&quot;£&quot;#,##0;[Red]\-&quot;£&quot;#,##0"/>
    <numFmt numFmtId="168" formatCode="&quot;£&quot;#,##0.00;\-&quot;£&quot;#,##0.00"/>
    <numFmt numFmtId="169" formatCode="&quot;£&quot;#,##0.00;[Red]\-&quot;£&quot;#,##0.00"/>
    <numFmt numFmtId="170" formatCode="_-&quot;£&quot;* #,##0_-;\-&quot;£&quot;* #,##0_-;_-&quot;£&quot;* &quot;-&quot;_-;_-@_-"/>
    <numFmt numFmtId="171" formatCode="_-&quot;£&quot;* #,##0.00_-;\-&quot;£&quot;* #,##0.00_-;_-&quot;£&quot;* &quot;-&quot;??_-;_-@_-"/>
    <numFmt numFmtId="172" formatCode="#,##0\ &quot;SIT&quot;;\-#,##0\ &quot;SIT&quot;"/>
    <numFmt numFmtId="173" formatCode="#,##0\ &quot;SIT&quot;;[Red]\-#,##0\ &quot;SIT&quot;"/>
    <numFmt numFmtId="174" formatCode="#,##0.00\ &quot;SIT&quot;;\-#,##0.00\ &quot;SIT&quot;"/>
    <numFmt numFmtId="175" formatCode="#,##0.00\ &quot;SIT&quot;;[Red]\-#,##0.00\ &quot;SIT&quot;"/>
    <numFmt numFmtId="176" formatCode="_-* #,##0\ &quot;SIT&quot;_-;\-* #,##0\ &quot;SIT&quot;_-;_-* &quot;-&quot;\ &quot;SIT&quot;_-;_-@_-"/>
    <numFmt numFmtId="177" formatCode="_-* #,##0\ _S_I_T_-;\-* #,##0\ _S_I_T_-;_-* &quot;-&quot;\ _S_I_T_-;_-@_-"/>
    <numFmt numFmtId="178" formatCode="_-* #,##0.00\ &quot;SIT&quot;_-;\-* #,##0.00\ &quot;SIT&quot;_-;_-* &quot;-&quot;??\ &quot;SIT&quot;_-;_-@_-"/>
    <numFmt numFmtId="179" formatCode="_-* #,##0.00\ _S_I_T_-;\-* #,##0.00\ _S_I_T_-;_-* &quot;-&quot;??\ _S_I_T_-;_-@_-"/>
    <numFmt numFmtId="180" formatCode="###,###,###.000"/>
    <numFmt numFmtId="181" formatCode="###,###,###,###.00"/>
    <numFmt numFmtId="182" formatCode="&quot;popust &quot;0.0%&quot; :&quot;"/>
    <numFmt numFmtId="183" formatCode="0.0"/>
    <numFmt numFmtId="184" formatCode="&quot;Yes&quot;;&quot;Yes&quot;;&quot;No&quot;"/>
    <numFmt numFmtId="185" formatCode="&quot;True&quot;;&quot;True&quot;;&quot;False&quot;"/>
    <numFmt numFmtId="186" formatCode="&quot;On&quot;;&quot;On&quot;;&quot;Off&quot;"/>
    <numFmt numFmtId="187" formatCode="[$€-2]\ #,##0.00_);[Red]\([$€-2]\ #,##0.00\)"/>
    <numFmt numFmtId="188" formatCode="#,##0.00\ _€"/>
    <numFmt numFmtId="189" formatCode="#,##0.00\ &quot;€&quot;"/>
    <numFmt numFmtId="190" formatCode="#,##0.00\ &quot;SIT&quot;"/>
    <numFmt numFmtId="191" formatCode="#,##0.00\ _S_I_T"/>
    <numFmt numFmtId="192" formatCode="#,##0.00\ [$EUR]"/>
    <numFmt numFmtId="193" formatCode="#,##0.00\ [$€-1]"/>
    <numFmt numFmtId="194" formatCode="#.##0.00"/>
    <numFmt numFmtId="195" formatCode="0.000"/>
    <numFmt numFmtId="196" formatCode="#,##0.000"/>
    <numFmt numFmtId="197" formatCode="[$-424]d\.\ mmmm\ yyyy"/>
    <numFmt numFmtId="198" formatCode="#,##0.0"/>
    <numFmt numFmtId="199" formatCode="0_)"/>
    <numFmt numFmtId="200" formatCode="0.0%"/>
    <numFmt numFmtId="201" formatCode="_(* #,##0.00_);_(* \(#,##0.00\);_(* &quot;-&quot;??_);_(@_)"/>
    <numFmt numFmtId="202" formatCode="_-* #,##0.00\ [$€-1]_-;\-* #,##0.00\ [$€-1]_-;_-* &quot;-&quot;??\ [$€-1]_-;_-@_-"/>
    <numFmt numFmtId="203" formatCode="#,##0.00_ ;\-#,##0.00\ "/>
    <numFmt numFmtId="204" formatCode="_-* #,##0\ _S_I_T_-;\-* #,##0\ _S_I_T_-;_-* &quot;-&quot;??\ _S_I_T_-;_-@_-"/>
    <numFmt numFmtId="205" formatCode="_-* #,##0.000\ _S_I_T_-;\-* #,##0.000\ _S_I_T_-;_-* &quot;-&quot;??\ _S_I_T_-;_-@_-"/>
    <numFmt numFmtId="206" formatCode="_-* #,##0.0\ _S_I_T_-;\-* #,##0.0\ _S_I_T_-;_-* &quot;-&quot;??\ _S_I_T_-;_-@_-"/>
  </numFmts>
  <fonts count="90">
    <font>
      <sz val="10"/>
      <name val="Arial CE"/>
      <family val="0"/>
    </font>
    <font>
      <u val="single"/>
      <sz val="10"/>
      <color indexed="12"/>
      <name val="Arial CE"/>
      <family val="0"/>
    </font>
    <font>
      <u val="single"/>
      <sz val="10"/>
      <color indexed="36"/>
      <name val="Arial CE"/>
      <family val="0"/>
    </font>
    <font>
      <sz val="10"/>
      <name val="Tahoma"/>
      <family val="2"/>
    </font>
    <font>
      <b/>
      <sz val="10"/>
      <name val="Tahoma"/>
      <family val="2"/>
    </font>
    <font>
      <sz val="10"/>
      <color indexed="9"/>
      <name val="Tahoma"/>
      <family val="2"/>
    </font>
    <font>
      <sz val="12"/>
      <name val="Tahoma"/>
      <family val="2"/>
    </font>
    <font>
      <b/>
      <sz val="12"/>
      <name val="Tahoma"/>
      <family val="2"/>
    </font>
    <font>
      <b/>
      <sz val="20"/>
      <name val="Tahoma"/>
      <family val="2"/>
    </font>
    <font>
      <sz val="14"/>
      <name val="Tahoma"/>
      <family val="2"/>
    </font>
    <font>
      <b/>
      <sz val="11"/>
      <name val="Tahoma"/>
      <family val="2"/>
    </font>
    <font>
      <sz val="10"/>
      <name val="Arial"/>
      <family val="2"/>
    </font>
    <font>
      <sz val="10"/>
      <color indexed="10"/>
      <name val="Tahoma"/>
      <family val="2"/>
    </font>
    <font>
      <b/>
      <sz val="10"/>
      <color indexed="10"/>
      <name val="Tahoma"/>
      <family val="2"/>
    </font>
    <font>
      <vertAlign val="superscript"/>
      <sz val="10"/>
      <name val="Tahoma"/>
      <family val="2"/>
    </font>
    <font>
      <u val="single"/>
      <sz val="10"/>
      <color indexed="12"/>
      <name val="Arial"/>
      <family val="2"/>
    </font>
    <font>
      <vertAlign val="superscript"/>
      <sz val="10"/>
      <color indexed="8"/>
      <name val="Tahoma"/>
      <family val="2"/>
    </font>
    <font>
      <vertAlign val="superscript"/>
      <sz val="10"/>
      <name val="Arial"/>
      <family val="2"/>
    </font>
    <font>
      <b/>
      <sz val="10"/>
      <name val="Arial"/>
      <family val="2"/>
    </font>
    <font>
      <b/>
      <sz val="10"/>
      <color indexed="12"/>
      <name val="Arial"/>
      <family val="2"/>
    </font>
    <font>
      <b/>
      <sz val="10"/>
      <color indexed="8"/>
      <name val="Arial"/>
      <family val="2"/>
    </font>
    <font>
      <sz val="10"/>
      <name val="Calibri"/>
      <family val="2"/>
    </font>
    <font>
      <b/>
      <sz val="10"/>
      <color indexed="10"/>
      <name val="Arial"/>
      <family val="2"/>
    </font>
    <font>
      <sz val="12"/>
      <name val="Times New Roman"/>
      <family val="1"/>
    </font>
    <font>
      <b/>
      <sz val="10"/>
      <name val="Arial CE"/>
      <family val="2"/>
    </font>
    <font>
      <b/>
      <sz val="8"/>
      <name val="Arial CE"/>
      <family val="0"/>
    </font>
    <font>
      <b/>
      <sz val="12"/>
      <name val="Arial CE"/>
      <family val="2"/>
    </font>
    <font>
      <sz val="16"/>
      <name val="Arial CE"/>
      <family val="2"/>
    </font>
    <font>
      <sz val="8"/>
      <name val="Arial CE"/>
      <family val="2"/>
    </font>
    <font>
      <i/>
      <sz val="8"/>
      <name val="Arial CE"/>
      <family val="0"/>
    </font>
    <font>
      <sz val="8"/>
      <color indexed="8"/>
      <name val="Arial CE"/>
      <family val="2"/>
    </font>
    <font>
      <b/>
      <sz val="8"/>
      <color indexed="8"/>
      <name val="Arial CE"/>
      <family val="0"/>
    </font>
    <font>
      <b/>
      <i/>
      <sz val="8"/>
      <name val="Arial CE"/>
      <family val="0"/>
    </font>
    <font>
      <sz val="8"/>
      <name val="Arial"/>
      <family val="2"/>
    </font>
    <font>
      <sz val="8"/>
      <color indexed="8"/>
      <name val="Arial"/>
      <family val="2"/>
    </font>
    <font>
      <b/>
      <sz val="12"/>
      <name val="Swis721 Cn BT"/>
      <family val="2"/>
    </font>
    <font>
      <b/>
      <u val="double"/>
      <sz val="14"/>
      <name val="Arial"/>
      <family val="2"/>
    </font>
    <font>
      <sz val="11"/>
      <name val="Arial"/>
      <family val="2"/>
    </font>
    <font>
      <b/>
      <i/>
      <sz val="11"/>
      <name val="Calibri"/>
      <family val="2"/>
    </font>
    <font>
      <i/>
      <sz val="11"/>
      <name val="Calibri"/>
      <family val="2"/>
    </font>
    <font>
      <sz val="11"/>
      <name val="Symbol"/>
      <family val="1"/>
    </font>
    <font>
      <sz val="11"/>
      <color indexed="8"/>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10"/>
      <color indexed="8"/>
      <name val="Tahoma"/>
      <family val="2"/>
    </font>
    <font>
      <sz val="12"/>
      <color indexed="10"/>
      <name val="Tahoma"/>
      <family val="2"/>
    </font>
    <font>
      <sz val="10"/>
      <color indexed="8"/>
      <name val="Arial"/>
      <family val="2"/>
    </font>
    <font>
      <b/>
      <sz val="10"/>
      <color indexed="30"/>
      <name val="Tahoma"/>
      <family val="2"/>
    </font>
    <font>
      <sz val="10"/>
      <color indexed="30"/>
      <name val="Tahoma"/>
      <family val="2"/>
    </font>
    <font>
      <b/>
      <sz val="11"/>
      <color indexed="30"/>
      <name val="Tahoma"/>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
      <sz val="10"/>
      <color theme="1"/>
      <name val="Tahoma"/>
      <family val="2"/>
    </font>
    <font>
      <sz val="10"/>
      <color rgb="FFFF0000"/>
      <name val="Tahoma"/>
      <family val="2"/>
    </font>
    <font>
      <b/>
      <sz val="10"/>
      <color rgb="FFFF0000"/>
      <name val="Tahoma"/>
      <family val="2"/>
    </font>
    <font>
      <sz val="12"/>
      <color rgb="FFFF0000"/>
      <name val="Tahoma"/>
      <family val="2"/>
    </font>
    <font>
      <sz val="10"/>
      <color theme="1"/>
      <name val="Arial"/>
      <family val="2"/>
    </font>
    <font>
      <b/>
      <sz val="10"/>
      <color theme="1"/>
      <name val="Arial"/>
      <family val="2"/>
    </font>
    <font>
      <b/>
      <sz val="10"/>
      <color rgb="FF0070C0"/>
      <name val="Tahoma"/>
      <family val="2"/>
    </font>
    <font>
      <sz val="10"/>
      <color rgb="FF0070C0"/>
      <name val="Tahoma"/>
      <family val="2"/>
    </font>
    <font>
      <b/>
      <sz val="11"/>
      <color rgb="FF0070C0"/>
      <name val="Tahoma"/>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rgb="FFFF0000"/>
        <bgColor indexed="64"/>
      </patternFill>
    </fill>
    <fill>
      <patternFill patternType="solid">
        <fgColor theme="0" tint="-0.24997000396251678"/>
        <bgColor indexed="64"/>
      </patternFill>
    </fill>
    <fill>
      <patternFill patternType="solid">
        <fgColor theme="0" tint="-0.24993999302387238"/>
        <bgColor indexed="64"/>
      </patternFill>
    </fill>
  </fills>
  <borders count="26">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thin"/>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thick"/>
      <bottom>
        <color indexed="63"/>
      </bottom>
    </border>
    <border>
      <left>
        <color indexed="63"/>
      </left>
      <right>
        <color indexed="63"/>
      </right>
      <top style="double"/>
      <bottom>
        <color indexed="63"/>
      </bottom>
    </border>
    <border>
      <left>
        <color indexed="63"/>
      </left>
      <right>
        <color indexed="63"/>
      </right>
      <top>
        <color indexed="63"/>
      </top>
      <bottom style="double"/>
    </border>
    <border>
      <left>
        <color indexed="63"/>
      </left>
      <right>
        <color indexed="63"/>
      </right>
      <top>
        <color indexed="63"/>
      </top>
      <bottom style="thin"/>
    </border>
    <border>
      <left>
        <color indexed="63"/>
      </left>
      <right>
        <color indexed="63"/>
      </right>
      <top style="thin"/>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thin"/>
      <bottom style="thin"/>
    </border>
    <border>
      <left>
        <color indexed="63"/>
      </left>
      <right style="thin"/>
      <top style="thin"/>
      <bottom style="thin"/>
    </border>
    <border>
      <left>
        <color indexed="63"/>
      </left>
      <right>
        <color indexed="63"/>
      </right>
      <top style="medium"/>
      <bottom>
        <color indexed="63"/>
      </bottom>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179" fontId="0" fillId="0" borderId="0" applyFont="0" applyFill="0" applyBorder="0" applyAlignment="0" applyProtection="0"/>
    <xf numFmtId="179" fontId="0" fillId="0" borderId="0" applyFont="0" applyFill="0" applyBorder="0" applyAlignment="0" applyProtection="0"/>
    <xf numFmtId="0" fontId="66" fillId="20" borderId="0" applyNumberFormat="0" applyBorder="0" applyAlignment="0" applyProtection="0"/>
    <xf numFmtId="0" fontId="1" fillId="0" borderId="0" applyNumberFormat="0" applyFill="0" applyBorder="0" applyAlignment="0" applyProtection="0"/>
    <xf numFmtId="0" fontId="15" fillId="0" borderId="0" applyNumberFormat="0" applyFill="0" applyBorder="0" applyAlignment="0" applyProtection="0"/>
    <xf numFmtId="0" fontId="67" fillId="21" borderId="1" applyNumberFormat="0" applyAlignment="0" applyProtection="0"/>
    <xf numFmtId="0" fontId="68" fillId="0" borderId="0" applyNumberFormat="0" applyFill="0" applyBorder="0" applyAlignment="0" applyProtection="0"/>
    <xf numFmtId="0" fontId="69" fillId="0" borderId="2" applyNumberFormat="0" applyFill="0" applyAlignment="0" applyProtection="0"/>
    <xf numFmtId="0" fontId="70" fillId="0" borderId="3" applyNumberFormat="0" applyFill="0" applyAlignment="0" applyProtection="0"/>
    <xf numFmtId="0" fontId="71" fillId="0" borderId="4" applyNumberFormat="0" applyFill="0" applyAlignment="0" applyProtection="0"/>
    <xf numFmtId="0" fontId="71" fillId="0" borderId="0" applyNumberFormat="0" applyFill="0" applyBorder="0" applyAlignment="0" applyProtection="0"/>
    <xf numFmtId="0" fontId="11" fillId="0" borderId="0">
      <alignment/>
      <protection/>
    </xf>
    <xf numFmtId="0" fontId="64" fillId="0" borderId="0">
      <alignment/>
      <protection/>
    </xf>
    <xf numFmtId="0" fontId="64" fillId="0" borderId="0">
      <alignment/>
      <protection/>
    </xf>
    <xf numFmtId="0" fontId="11" fillId="0" borderId="0">
      <alignment/>
      <protection/>
    </xf>
    <xf numFmtId="0" fontId="37" fillId="0" borderId="0">
      <alignment/>
      <protection/>
    </xf>
    <xf numFmtId="0" fontId="72" fillId="22" borderId="0" applyNumberFormat="0" applyBorder="0" applyAlignment="0" applyProtection="0"/>
    <xf numFmtId="0" fontId="11" fillId="0" borderId="0">
      <alignment/>
      <protection/>
    </xf>
    <xf numFmtId="0" fontId="2" fillId="0" borderId="0" applyNumberFormat="0" applyFill="0" applyBorder="0" applyAlignment="0" applyProtection="0"/>
    <xf numFmtId="9" fontId="0" fillId="0" borderId="0" applyFont="0" applyFill="0" applyBorder="0" applyAlignment="0" applyProtection="0"/>
    <xf numFmtId="0" fontId="0" fillId="23" borderId="5" applyNumberFormat="0" applyFont="0" applyAlignment="0" applyProtection="0"/>
    <xf numFmtId="0" fontId="73" fillId="0" borderId="0" applyNumberFormat="0" applyFill="0" applyBorder="0" applyAlignment="0" applyProtection="0"/>
    <xf numFmtId="9" fontId="11" fillId="0" borderId="0" applyFont="0" applyFill="0" applyBorder="0" applyAlignment="0" applyProtection="0"/>
    <xf numFmtId="0" fontId="74" fillId="0" borderId="0" applyNumberFormat="0" applyFill="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5" fillId="26" borderId="0" applyNumberFormat="0" applyBorder="0" applyAlignment="0" applyProtection="0"/>
    <xf numFmtId="0" fontId="65" fillId="27" borderId="0" applyNumberFormat="0" applyBorder="0" applyAlignment="0" applyProtection="0"/>
    <xf numFmtId="0" fontId="65" fillId="28" borderId="0" applyNumberFormat="0" applyBorder="0" applyAlignment="0" applyProtection="0"/>
    <xf numFmtId="0" fontId="65" fillId="29" borderId="0" applyNumberFormat="0" applyBorder="0" applyAlignment="0" applyProtection="0"/>
    <xf numFmtId="0" fontId="75" fillId="0" borderId="6" applyNumberFormat="0" applyFill="0" applyAlignment="0" applyProtection="0"/>
    <xf numFmtId="0" fontId="76" fillId="30" borderId="7" applyNumberFormat="0" applyAlignment="0" applyProtection="0"/>
    <xf numFmtId="0" fontId="77" fillId="21" borderId="8" applyNumberFormat="0" applyAlignment="0" applyProtection="0"/>
    <xf numFmtId="0" fontId="78" fillId="31"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9" fontId="0" fillId="0" borderId="0" applyFont="0" applyFill="0" applyBorder="0" applyAlignment="0" applyProtection="0"/>
    <xf numFmtId="0" fontId="79" fillId="32" borderId="8" applyNumberFormat="0" applyAlignment="0" applyProtection="0"/>
    <xf numFmtId="0" fontId="80" fillId="0" borderId="9" applyNumberFormat="0" applyFill="0" applyAlignment="0" applyProtection="0"/>
  </cellStyleXfs>
  <cellXfs count="517">
    <xf numFmtId="0" fontId="0" fillId="0" borderId="0" xfId="0" applyAlignment="1">
      <alignment/>
    </xf>
    <xf numFmtId="0" fontId="3" fillId="0" borderId="0" xfId="0" applyFont="1" applyFill="1" applyBorder="1" applyAlignment="1">
      <alignment/>
    </xf>
    <xf numFmtId="0" fontId="3" fillId="0" borderId="0" xfId="0" applyFont="1" applyFill="1" applyBorder="1" applyAlignment="1">
      <alignment horizontal="center"/>
    </xf>
    <xf numFmtId="4" fontId="3" fillId="0" borderId="0" xfId="0" applyNumberFormat="1" applyFont="1" applyFill="1" applyBorder="1" applyAlignment="1">
      <alignment/>
    </xf>
    <xf numFmtId="4" fontId="4" fillId="0" borderId="0" xfId="0" applyNumberFormat="1" applyFont="1" applyFill="1" applyAlignment="1">
      <alignment/>
    </xf>
    <xf numFmtId="0" fontId="3" fillId="0" borderId="0" xfId="0" applyFont="1" applyFill="1" applyAlignment="1">
      <alignment horizontal="justify" vertical="top" wrapText="1"/>
    </xf>
    <xf numFmtId="4" fontId="3" fillId="0" borderId="0" xfId="0" applyNumberFormat="1" applyFont="1" applyFill="1" applyAlignment="1">
      <alignment/>
    </xf>
    <xf numFmtId="49" fontId="3" fillId="0" borderId="0" xfId="0" applyNumberFormat="1" applyFont="1" applyFill="1" applyBorder="1" applyAlignment="1">
      <alignment horizontal="left" vertical="top" wrapText="1"/>
    </xf>
    <xf numFmtId="0" fontId="3" fillId="0" borderId="0" xfId="0" applyFont="1" applyFill="1" applyAlignment="1">
      <alignment/>
    </xf>
    <xf numFmtId="0" fontId="12" fillId="0" borderId="0" xfId="0" applyFont="1" applyFill="1" applyAlignment="1">
      <alignment/>
    </xf>
    <xf numFmtId="49" fontId="3" fillId="0" borderId="0" xfId="0" applyNumberFormat="1" applyFont="1" applyFill="1" applyBorder="1" applyAlignment="1">
      <alignment horizontal="left" vertical="top"/>
    </xf>
    <xf numFmtId="4" fontId="3" fillId="0" borderId="0" xfId="0" applyNumberFormat="1" applyFont="1" applyFill="1" applyAlignment="1">
      <alignment/>
    </xf>
    <xf numFmtId="0" fontId="3" fillId="0" borderId="0" xfId="0" applyFont="1" applyFill="1" applyBorder="1" applyAlignment="1">
      <alignment horizontal="center" wrapText="1"/>
    </xf>
    <xf numFmtId="0" fontId="81" fillId="0" borderId="0" xfId="0" applyFont="1" applyFill="1" applyBorder="1" applyAlignment="1">
      <alignment horizontal="center" wrapText="1"/>
    </xf>
    <xf numFmtId="0" fontId="82" fillId="0" borderId="0" xfId="0" applyFont="1" applyFill="1" applyAlignment="1">
      <alignment horizontal="right" wrapText="1"/>
    </xf>
    <xf numFmtId="0" fontId="83" fillId="0" borderId="0" xfId="0" applyFont="1" applyFill="1" applyAlignment="1">
      <alignment horizontal="right" wrapText="1"/>
    </xf>
    <xf numFmtId="0" fontId="3" fillId="0" borderId="0" xfId="0" applyFont="1" applyFill="1" applyAlignment="1">
      <alignment horizontal="center" wrapText="1"/>
    </xf>
    <xf numFmtId="0" fontId="4" fillId="0" borderId="0" xfId="0" applyFont="1" applyFill="1" applyAlignment="1">
      <alignment horizontal="right" wrapText="1"/>
    </xf>
    <xf numFmtId="49" fontId="3" fillId="0" borderId="0" xfId="69" applyNumberFormat="1" applyFont="1" applyFill="1" applyBorder="1" applyAlignment="1">
      <alignment vertical="top"/>
    </xf>
    <xf numFmtId="49" fontId="3" fillId="0" borderId="0" xfId="0" applyNumberFormat="1" applyFont="1" applyFill="1" applyBorder="1" applyAlignment="1">
      <alignment vertical="top"/>
    </xf>
    <xf numFmtId="49" fontId="82" fillId="0" borderId="0" xfId="0" applyNumberFormat="1" applyFont="1" applyFill="1" applyBorder="1" applyAlignment="1">
      <alignment horizontal="left" vertical="top"/>
    </xf>
    <xf numFmtId="49" fontId="4" fillId="0" borderId="0" xfId="0" applyNumberFormat="1" applyFont="1" applyFill="1" applyBorder="1" applyAlignment="1">
      <alignment vertical="top"/>
    </xf>
    <xf numFmtId="0" fontId="4" fillId="0" borderId="0" xfId="0" applyFont="1" applyFill="1" applyAlignment="1">
      <alignment horizontal="left" vertical="top" wrapText="1"/>
    </xf>
    <xf numFmtId="0" fontId="4" fillId="0" borderId="0" xfId="0" applyFont="1" applyFill="1" applyAlignment="1">
      <alignment horizontal="right" vertical="top" wrapText="1"/>
    </xf>
    <xf numFmtId="0" fontId="3" fillId="0" borderId="0" xfId="0" applyFont="1" applyFill="1" applyAlignment="1">
      <alignment vertical="top" wrapText="1"/>
    </xf>
    <xf numFmtId="49" fontId="6" fillId="0" borderId="0" xfId="0" applyNumberFormat="1" applyFont="1" applyFill="1" applyAlignment="1">
      <alignment horizontal="left" vertical="top"/>
    </xf>
    <xf numFmtId="0" fontId="6" fillId="0" borderId="0" xfId="0" applyFont="1" applyFill="1" applyAlignment="1">
      <alignment/>
    </xf>
    <xf numFmtId="49" fontId="5" fillId="0" borderId="0" xfId="0" applyNumberFormat="1" applyFont="1" applyFill="1" applyAlignment="1">
      <alignment horizontal="left" vertical="top"/>
    </xf>
    <xf numFmtId="0" fontId="3" fillId="0" borderId="0" xfId="0" applyFont="1" applyFill="1" applyAlignment="1">
      <alignment/>
    </xf>
    <xf numFmtId="0" fontId="3" fillId="0" borderId="0" xfId="0" applyFont="1" applyFill="1" applyAlignment="1">
      <alignment horizontal="center"/>
    </xf>
    <xf numFmtId="49" fontId="3" fillId="0" borderId="0" xfId="0" applyNumberFormat="1" applyFont="1" applyFill="1" applyAlignment="1">
      <alignment horizontal="left" vertical="top"/>
    </xf>
    <xf numFmtId="49" fontId="9" fillId="0" borderId="0" xfId="0" applyNumberFormat="1" applyFont="1" applyFill="1" applyAlignment="1">
      <alignment horizontal="left" vertical="top"/>
    </xf>
    <xf numFmtId="0" fontId="9" fillId="0" borderId="0" xfId="0" applyFont="1" applyFill="1" applyAlignment="1">
      <alignment/>
    </xf>
    <xf numFmtId="49" fontId="84" fillId="0" borderId="0" xfId="0" applyNumberFormat="1" applyFont="1" applyFill="1" applyAlignment="1">
      <alignment horizontal="left" vertical="top"/>
    </xf>
    <xf numFmtId="49" fontId="6" fillId="0" borderId="10" xfId="0" applyNumberFormat="1" applyFont="1" applyFill="1" applyBorder="1" applyAlignment="1">
      <alignment horizontal="left" vertical="top"/>
    </xf>
    <xf numFmtId="49" fontId="7" fillId="0" borderId="0" xfId="0" applyNumberFormat="1" applyFont="1" applyFill="1" applyAlignment="1">
      <alignment horizontal="left" vertical="top"/>
    </xf>
    <xf numFmtId="0" fontId="7" fillId="0" borderId="0" xfId="0" applyFont="1" applyFill="1" applyAlignment="1">
      <alignment/>
    </xf>
    <xf numFmtId="49" fontId="7" fillId="0" borderId="0" xfId="0" applyNumberFormat="1" applyFont="1" applyFill="1" applyBorder="1" applyAlignment="1">
      <alignment horizontal="left" vertical="top"/>
    </xf>
    <xf numFmtId="49" fontId="4" fillId="0" borderId="11" xfId="0" applyNumberFormat="1" applyFont="1" applyFill="1" applyBorder="1" applyAlignment="1">
      <alignment horizontal="left" vertical="top"/>
    </xf>
    <xf numFmtId="0" fontId="4" fillId="0" borderId="11" xfId="0" applyFont="1" applyFill="1" applyBorder="1" applyAlignment="1">
      <alignment vertical="top" wrapText="1"/>
    </xf>
    <xf numFmtId="0" fontId="4" fillId="0" borderId="11" xfId="0" applyFont="1" applyFill="1" applyBorder="1" applyAlignment="1">
      <alignment horizontal="center"/>
    </xf>
    <xf numFmtId="49" fontId="4" fillId="0" borderId="0" xfId="0" applyNumberFormat="1" applyFont="1" applyFill="1" applyAlignment="1">
      <alignment horizontal="right" vertical="top"/>
    </xf>
    <xf numFmtId="0" fontId="4" fillId="0" borderId="0" xfId="0" applyFont="1" applyFill="1" applyAlignment="1">
      <alignment horizontal="right"/>
    </xf>
    <xf numFmtId="0" fontId="4" fillId="0" borderId="0" xfId="0" applyFont="1" applyFill="1" applyAlignment="1">
      <alignment/>
    </xf>
    <xf numFmtId="49" fontId="4" fillId="0" borderId="0" xfId="0" applyNumberFormat="1" applyFont="1" applyFill="1" applyAlignment="1">
      <alignment horizontal="left" vertical="top"/>
    </xf>
    <xf numFmtId="0" fontId="82" fillId="0" borderId="0" xfId="0" applyFont="1" applyFill="1" applyAlignment="1">
      <alignment/>
    </xf>
    <xf numFmtId="4" fontId="4" fillId="0" borderId="0" xfId="0" applyNumberFormat="1" applyFont="1" applyFill="1" applyAlignment="1">
      <alignment horizontal="right" vertical="top" wrapText="1"/>
    </xf>
    <xf numFmtId="49" fontId="3" fillId="0" borderId="0" xfId="0" applyNumberFormat="1" applyFont="1" applyFill="1" applyAlignment="1">
      <alignment horizontal="right" vertical="top"/>
    </xf>
    <xf numFmtId="0" fontId="4" fillId="0" borderId="0" xfId="0" applyFont="1" applyFill="1" applyAlignment="1">
      <alignment/>
    </xf>
    <xf numFmtId="49" fontId="82" fillId="0" borderId="0" xfId="0" applyNumberFormat="1" applyFont="1" applyFill="1" applyAlignment="1">
      <alignment horizontal="right" vertical="top"/>
    </xf>
    <xf numFmtId="0" fontId="83" fillId="0" borderId="0" xfId="0" applyFont="1" applyFill="1" applyAlignment="1">
      <alignment horizontal="right"/>
    </xf>
    <xf numFmtId="0" fontId="82" fillId="0" borderId="0" xfId="0" applyFont="1" applyFill="1" applyAlignment="1">
      <alignment horizontal="left" vertical="top" wrapText="1"/>
    </xf>
    <xf numFmtId="0" fontId="82" fillId="0" borderId="0" xfId="0" applyFont="1" applyFill="1" applyAlignment="1">
      <alignment horizontal="right"/>
    </xf>
    <xf numFmtId="49" fontId="3" fillId="0" borderId="0" xfId="0" applyNumberFormat="1" applyFont="1" applyFill="1" applyAlignment="1">
      <alignment vertical="top"/>
    </xf>
    <xf numFmtId="0" fontId="4" fillId="0" borderId="0" xfId="0" applyFont="1" applyFill="1" applyAlignment="1">
      <alignment horizontal="justify" vertical="top" wrapText="1"/>
    </xf>
    <xf numFmtId="0" fontId="4" fillId="0" borderId="0" xfId="0" applyFont="1" applyFill="1" applyAlignment="1">
      <alignment horizontal="justify" wrapText="1"/>
    </xf>
    <xf numFmtId="49" fontId="3" fillId="0" borderId="0" xfId="0" applyNumberFormat="1" applyFont="1" applyAlignment="1">
      <alignment horizontal="left" vertical="top"/>
    </xf>
    <xf numFmtId="49" fontId="3" fillId="0" borderId="0" xfId="0" applyNumberFormat="1" applyFont="1" applyAlignment="1">
      <alignment vertical="top"/>
    </xf>
    <xf numFmtId="0" fontId="3" fillId="0" borderId="0" xfId="0" applyFont="1" applyAlignment="1">
      <alignment horizontal="center" wrapText="1"/>
    </xf>
    <xf numFmtId="4" fontId="3" fillId="0" borderId="0" xfId="0" applyNumberFormat="1" applyFont="1" applyAlignment="1">
      <alignment/>
    </xf>
    <xf numFmtId="49" fontId="81" fillId="0" borderId="0" xfId="0" applyNumberFormat="1" applyFont="1" applyAlignment="1">
      <alignment horizontal="left" vertical="top"/>
    </xf>
    <xf numFmtId="0" fontId="81" fillId="0" borderId="0" xfId="0" applyFont="1" applyAlignment="1">
      <alignment horizontal="center" wrapText="1"/>
    </xf>
    <xf numFmtId="0" fontId="3" fillId="0" borderId="0" xfId="0" applyFont="1" applyAlignment="1">
      <alignment horizontal="center"/>
    </xf>
    <xf numFmtId="49" fontId="81" fillId="0" borderId="0" xfId="0" applyNumberFormat="1" applyFont="1" applyAlignment="1">
      <alignment vertical="top"/>
    </xf>
    <xf numFmtId="0" fontId="81" fillId="0" borderId="0" xfId="0" applyFont="1" applyAlignment="1">
      <alignment horizontal="center"/>
    </xf>
    <xf numFmtId="0" fontId="3" fillId="0" borderId="0" xfId="0" applyFont="1" applyAlignment="1">
      <alignment/>
    </xf>
    <xf numFmtId="0" fontId="3" fillId="0" borderId="0" xfId="0" applyFont="1" applyFill="1" applyAlignment="1">
      <alignment horizontal="justify" wrapText="1"/>
    </xf>
    <xf numFmtId="4" fontId="13" fillId="0" borderId="0" xfId="0" applyNumberFormat="1" applyFont="1" applyFill="1" applyAlignment="1">
      <alignment/>
    </xf>
    <xf numFmtId="4" fontId="4" fillId="0" borderId="0" xfId="0" applyNumberFormat="1" applyFont="1" applyFill="1" applyAlignment="1">
      <alignment/>
    </xf>
    <xf numFmtId="4" fontId="83" fillId="0" borderId="0" xfId="0" applyNumberFormat="1" applyFont="1" applyFill="1" applyAlignment="1">
      <alignment/>
    </xf>
    <xf numFmtId="4" fontId="82" fillId="0" borderId="0" xfId="0" applyNumberFormat="1" applyFont="1" applyFill="1" applyBorder="1" applyAlignment="1">
      <alignment wrapText="1"/>
    </xf>
    <xf numFmtId="4" fontId="3" fillId="0" borderId="0" xfId="0" applyNumberFormat="1" applyFont="1" applyFill="1" applyAlignment="1">
      <alignment wrapText="1"/>
    </xf>
    <xf numFmtId="4" fontId="4" fillId="0" borderId="0" xfId="0" applyNumberFormat="1" applyFont="1" applyFill="1" applyAlignment="1">
      <alignment wrapText="1"/>
    </xf>
    <xf numFmtId="4" fontId="82" fillId="0" borderId="0" xfId="0" applyNumberFormat="1" applyFont="1" applyFill="1" applyAlignment="1">
      <alignment/>
    </xf>
    <xf numFmtId="4" fontId="3" fillId="0" borderId="0" xfId="0" applyNumberFormat="1" applyFont="1" applyFill="1" applyBorder="1" applyAlignment="1">
      <alignment wrapText="1"/>
    </xf>
    <xf numFmtId="4" fontId="10" fillId="0" borderId="0" xfId="0" applyNumberFormat="1" applyFont="1" applyFill="1" applyAlignment="1">
      <alignment/>
    </xf>
    <xf numFmtId="4" fontId="3" fillId="0" borderId="0" xfId="0" applyNumberFormat="1" applyFont="1" applyAlignment="1">
      <alignment/>
    </xf>
    <xf numFmtId="49" fontId="3" fillId="0" borderId="0" xfId="0" applyNumberFormat="1" applyFont="1" applyFill="1" applyBorder="1" applyAlignment="1">
      <alignment horizontal="justify" vertical="top"/>
    </xf>
    <xf numFmtId="4" fontId="3" fillId="0" borderId="0" xfId="0" applyNumberFormat="1" applyFont="1" applyFill="1" applyAlignment="1">
      <alignment horizontal="center"/>
    </xf>
    <xf numFmtId="4" fontId="4" fillId="0" borderId="11" xfId="0" applyNumberFormat="1" applyFont="1" applyFill="1" applyBorder="1" applyAlignment="1">
      <alignment horizontal="center"/>
    </xf>
    <xf numFmtId="4" fontId="12" fillId="0" borderId="0" xfId="0" applyNumberFormat="1" applyFont="1" applyFill="1" applyBorder="1" applyAlignment="1">
      <alignment horizontal="center"/>
    </xf>
    <xf numFmtId="4" fontId="3" fillId="0" borderId="0" xfId="0" applyNumberFormat="1" applyFont="1" applyFill="1" applyAlignment="1">
      <alignment horizontal="justify" wrapText="1"/>
    </xf>
    <xf numFmtId="4" fontId="3" fillId="0" borderId="0" xfId="0" applyNumberFormat="1" applyFont="1" applyFill="1" applyBorder="1" applyAlignment="1">
      <alignment horizontal="right"/>
    </xf>
    <xf numFmtId="4" fontId="12" fillId="0" borderId="0" xfId="0" applyNumberFormat="1" applyFont="1" applyFill="1" applyBorder="1" applyAlignment="1">
      <alignment horizontal="right"/>
    </xf>
    <xf numFmtId="4" fontId="3" fillId="0" borderId="0" xfId="0" applyNumberFormat="1" applyFont="1" applyAlignment="1">
      <alignment horizontal="right"/>
    </xf>
    <xf numFmtId="4" fontId="12" fillId="0" borderId="0" xfId="0" applyNumberFormat="1" applyFont="1" applyFill="1" applyBorder="1" applyAlignment="1">
      <alignment/>
    </xf>
    <xf numFmtId="4" fontId="13" fillId="0" borderId="0" xfId="0" applyNumberFormat="1" applyFont="1" applyFill="1" applyAlignment="1">
      <alignment horizontal="justify" wrapText="1"/>
    </xf>
    <xf numFmtId="4" fontId="82" fillId="0" borderId="0" xfId="0" applyNumberFormat="1" applyFont="1" applyAlignment="1">
      <alignment/>
    </xf>
    <xf numFmtId="4" fontId="4" fillId="0" borderId="0" xfId="0" applyNumberFormat="1" applyFont="1" applyAlignment="1">
      <alignment/>
    </xf>
    <xf numFmtId="49" fontId="4" fillId="0" borderId="0" xfId="0" applyNumberFormat="1" applyFont="1" applyBorder="1" applyAlignment="1">
      <alignment horizontal="left" vertical="top"/>
    </xf>
    <xf numFmtId="0" fontId="4" fillId="0" borderId="0" xfId="0" applyFont="1" applyBorder="1" applyAlignment="1">
      <alignment horizontal="right" vertical="top" wrapText="1"/>
    </xf>
    <xf numFmtId="4" fontId="82" fillId="0" borderId="0" xfId="0" applyNumberFormat="1" applyFont="1" applyFill="1" applyBorder="1" applyAlignment="1">
      <alignment/>
    </xf>
    <xf numFmtId="0" fontId="4" fillId="0" borderId="0" xfId="0" applyFont="1" applyAlignment="1">
      <alignment horizontal="left" vertical="top" wrapText="1"/>
    </xf>
    <xf numFmtId="0" fontId="4" fillId="0" borderId="0" xfId="0" applyFont="1" applyAlignment="1">
      <alignment horizontal="right" vertical="top" wrapText="1"/>
    </xf>
    <xf numFmtId="0" fontId="3" fillId="0" borderId="0" xfId="0" applyFont="1" applyAlignment="1">
      <alignment/>
    </xf>
    <xf numFmtId="4" fontId="0" fillId="0" borderId="0" xfId="0" applyNumberFormat="1" applyFont="1" applyFill="1" applyAlignment="1">
      <alignment/>
    </xf>
    <xf numFmtId="0" fontId="0" fillId="0" borderId="0" xfId="0" applyFont="1" applyFill="1" applyAlignment="1">
      <alignment/>
    </xf>
    <xf numFmtId="49" fontId="3" fillId="0" borderId="0" xfId="0" applyNumberFormat="1" applyFont="1" applyAlignment="1">
      <alignment horizontal="left" vertical="center"/>
    </xf>
    <xf numFmtId="0" fontId="3" fillId="0" borderId="0" xfId="0" applyFont="1" applyAlignment="1">
      <alignment horizontal="justify" vertical="center" wrapText="1"/>
    </xf>
    <xf numFmtId="0" fontId="3" fillId="0" borderId="0" xfId="0" applyFont="1" applyAlignment="1">
      <alignment horizontal="center" vertical="center" wrapText="1"/>
    </xf>
    <xf numFmtId="4" fontId="0" fillId="0" borderId="0" xfId="0" applyNumberFormat="1" applyAlignment="1">
      <alignment/>
    </xf>
    <xf numFmtId="49" fontId="3" fillId="0" borderId="0" xfId="0" applyNumberFormat="1" applyFont="1" applyAlignment="1">
      <alignment vertical="center"/>
    </xf>
    <xf numFmtId="0" fontId="3" fillId="0" borderId="0" xfId="0" applyFont="1" applyAlignment="1">
      <alignment horizontal="justify" vertical="top" wrapText="1"/>
    </xf>
    <xf numFmtId="0" fontId="0" fillId="33" borderId="0" xfId="0" applyFont="1" applyFill="1" applyAlignment="1">
      <alignment/>
    </xf>
    <xf numFmtId="49" fontId="81" fillId="0" borderId="0" xfId="0" applyNumberFormat="1" applyFont="1" applyAlignment="1">
      <alignment horizontal="left" vertical="center"/>
    </xf>
    <xf numFmtId="0" fontId="85" fillId="0" borderId="0" xfId="0" applyFont="1" applyAlignment="1">
      <alignment horizontal="justify" vertical="top" wrapText="1"/>
    </xf>
    <xf numFmtId="0" fontId="3" fillId="0" borderId="0" xfId="0" applyFont="1" applyFill="1" applyAlignment="1">
      <alignment horizontal="justify" vertical="center" wrapText="1"/>
    </xf>
    <xf numFmtId="0" fontId="11" fillId="0" borderId="0" xfId="0" applyFont="1" applyAlignment="1">
      <alignment horizontal="center" vertical="top" wrapText="1"/>
    </xf>
    <xf numFmtId="0" fontId="11" fillId="0" borderId="0" xfId="0" applyFont="1" applyAlignment="1">
      <alignment horizontal="justify" vertical="top" wrapText="1"/>
    </xf>
    <xf numFmtId="0" fontId="11" fillId="0" borderId="0" xfId="0" applyFont="1" applyFill="1" applyAlignment="1">
      <alignment horizontal="justify" vertical="top" wrapText="1"/>
    </xf>
    <xf numFmtId="49" fontId="3" fillId="0" borderId="0" xfId="0" applyNumberFormat="1" applyFont="1" applyFill="1" applyBorder="1" applyAlignment="1">
      <alignment vertical="center"/>
    </xf>
    <xf numFmtId="0" fontId="81" fillId="0" borderId="0" xfId="0" applyFont="1" applyFill="1" applyBorder="1" applyAlignment="1">
      <alignment horizontal="center"/>
    </xf>
    <xf numFmtId="0" fontId="0" fillId="0" borderId="0" xfId="0" applyBorder="1" applyAlignment="1">
      <alignment/>
    </xf>
    <xf numFmtId="49" fontId="11" fillId="0" borderId="0" xfId="0" applyNumberFormat="1" applyFont="1" applyFill="1" applyBorder="1" applyAlignment="1">
      <alignment vertical="center"/>
    </xf>
    <xf numFmtId="0" fontId="11" fillId="0" borderId="0" xfId="0" applyFont="1" applyAlignment="1">
      <alignment horizontal="left" wrapText="1"/>
    </xf>
    <xf numFmtId="0" fontId="11" fillId="0" borderId="0" xfId="0" applyFont="1" applyFill="1" applyBorder="1" applyAlignment="1">
      <alignment horizontal="center"/>
    </xf>
    <xf numFmtId="4" fontId="11" fillId="0" borderId="0" xfId="0" applyNumberFormat="1" applyFont="1" applyFill="1" applyBorder="1" applyAlignment="1">
      <alignment/>
    </xf>
    <xf numFmtId="0" fontId="0" fillId="0" borderId="0" xfId="0" applyFont="1" applyAlignment="1">
      <alignment/>
    </xf>
    <xf numFmtId="0" fontId="3" fillId="0" borderId="0" xfId="0" applyFont="1" applyAlignment="1">
      <alignment horizontal="left" vertical="center" wrapText="1"/>
    </xf>
    <xf numFmtId="199" fontId="18" fillId="0" borderId="0" xfId="0" applyNumberFormat="1" applyFont="1" applyAlignment="1">
      <alignment/>
    </xf>
    <xf numFmtId="0" fontId="18" fillId="0" borderId="0" xfId="0" applyFont="1" applyAlignment="1">
      <alignment/>
    </xf>
    <xf numFmtId="179" fontId="18" fillId="0" borderId="0" xfId="69" applyFont="1" applyAlignment="1">
      <alignment/>
    </xf>
    <xf numFmtId="0" fontId="18" fillId="0" borderId="0" xfId="0" applyFont="1" applyAlignment="1">
      <alignment vertical="top"/>
    </xf>
    <xf numFmtId="4" fontId="19" fillId="0" borderId="0" xfId="0" applyNumberFormat="1" applyFont="1" applyAlignment="1">
      <alignment vertical="top" wrapText="1"/>
    </xf>
    <xf numFmtId="4" fontId="18" fillId="0" borderId="0" xfId="0" applyNumberFormat="1" applyFont="1" applyAlignment="1">
      <alignment/>
    </xf>
    <xf numFmtId="200" fontId="11" fillId="0" borderId="0" xfId="52" applyNumberFormat="1" applyFont="1" applyBorder="1" applyAlignment="1">
      <alignment/>
    </xf>
    <xf numFmtId="190" fontId="20" fillId="0" borderId="0" xfId="0" applyNumberFormat="1" applyFont="1" applyAlignment="1">
      <alignment/>
    </xf>
    <xf numFmtId="0" fontId="11" fillId="0" borderId="0" xfId="0" applyFont="1" applyAlignment="1">
      <alignment/>
    </xf>
    <xf numFmtId="0" fontId="18" fillId="0" borderId="0" xfId="0" applyFont="1" applyAlignment="1">
      <alignment horizontal="center" vertical="top"/>
    </xf>
    <xf numFmtId="4" fontId="18" fillId="0" borderId="0" xfId="0" applyNumberFormat="1" applyFont="1" applyAlignment="1">
      <alignment vertical="top" wrapText="1"/>
    </xf>
    <xf numFmtId="1" fontId="18" fillId="0" borderId="0" xfId="0" applyNumberFormat="1" applyFont="1" applyAlignment="1">
      <alignment/>
    </xf>
    <xf numFmtId="190" fontId="18" fillId="0" borderId="0" xfId="0" applyNumberFormat="1" applyFont="1" applyAlignment="1">
      <alignment/>
    </xf>
    <xf numFmtId="4" fontId="18" fillId="0" borderId="0" xfId="0" applyNumberFormat="1" applyFont="1" applyAlignment="1">
      <alignment horizontal="center" vertical="top" wrapText="1"/>
    </xf>
    <xf numFmtId="1" fontId="18" fillId="0" borderId="0" xfId="0" applyNumberFormat="1" applyFont="1" applyAlignment="1">
      <alignment horizontal="center" vertical="top" wrapText="1"/>
    </xf>
    <xf numFmtId="190" fontId="18" fillId="0" borderId="0" xfId="0" applyNumberFormat="1" applyFont="1" applyAlignment="1">
      <alignment horizontal="center" vertical="top" wrapText="1"/>
    </xf>
    <xf numFmtId="0" fontId="11" fillId="0" borderId="0" xfId="0" applyFont="1" applyAlignment="1">
      <alignment vertical="top"/>
    </xf>
    <xf numFmtId="4" fontId="11" fillId="0" borderId="0" xfId="0" applyNumberFormat="1" applyFont="1" applyAlignment="1">
      <alignment vertical="top" wrapText="1"/>
    </xf>
    <xf numFmtId="1" fontId="11" fillId="0" borderId="0" xfId="0" applyNumberFormat="1" applyFont="1" applyAlignment="1">
      <alignment horizontal="center"/>
    </xf>
    <xf numFmtId="1" fontId="11" fillId="0" borderId="0" xfId="0" applyNumberFormat="1" applyFont="1" applyAlignment="1">
      <alignment/>
    </xf>
    <xf numFmtId="4" fontId="11" fillId="0" borderId="0" xfId="0" applyNumberFormat="1" applyFont="1" applyAlignment="1">
      <alignment/>
    </xf>
    <xf numFmtId="191" fontId="11" fillId="0" borderId="0" xfId="0" applyNumberFormat="1" applyFont="1" applyAlignment="1">
      <alignment/>
    </xf>
    <xf numFmtId="2" fontId="11" fillId="0" borderId="0" xfId="0" applyNumberFormat="1" applyFont="1" applyAlignment="1">
      <alignment/>
    </xf>
    <xf numFmtId="191" fontId="11" fillId="0" borderId="0" xfId="0" applyNumberFormat="1" applyFont="1" applyAlignment="1">
      <alignment horizontal="right"/>
    </xf>
    <xf numFmtId="4" fontId="11" fillId="0" borderId="0" xfId="0" applyNumberFormat="1" applyFont="1" applyAlignment="1">
      <alignment vertical="top" wrapText="1"/>
    </xf>
    <xf numFmtId="0" fontId="11" fillId="0" borderId="0" xfId="0" applyFont="1" applyAlignment="1">
      <alignment/>
    </xf>
    <xf numFmtId="0" fontId="11" fillId="0" borderId="0" xfId="0" applyFont="1" applyAlignment="1">
      <alignment vertical="top"/>
    </xf>
    <xf numFmtId="1" fontId="11" fillId="0" borderId="0" xfId="0" applyNumberFormat="1" applyFont="1" applyAlignment="1">
      <alignment horizontal="center"/>
    </xf>
    <xf numFmtId="4" fontId="11" fillId="0" borderId="0" xfId="0" applyNumberFormat="1" applyFont="1" applyAlignment="1">
      <alignment/>
    </xf>
    <xf numFmtId="0" fontId="11" fillId="0" borderId="12" xfId="0" applyFont="1" applyBorder="1" applyAlignment="1">
      <alignment vertical="top"/>
    </xf>
    <xf numFmtId="4" fontId="18" fillId="0" borderId="13" xfId="0" applyNumberFormat="1" applyFont="1" applyBorder="1" applyAlignment="1">
      <alignment vertical="top" wrapText="1"/>
    </xf>
    <xf numFmtId="4" fontId="11" fillId="0" borderId="13" xfId="0" applyNumberFormat="1" applyFont="1" applyBorder="1" applyAlignment="1">
      <alignment vertical="top" wrapText="1"/>
    </xf>
    <xf numFmtId="1" fontId="11" fillId="0" borderId="13" xfId="0" applyNumberFormat="1" applyFont="1" applyBorder="1" applyAlignment="1">
      <alignment/>
    </xf>
    <xf numFmtId="4" fontId="11" fillId="0" borderId="13" xfId="0" applyNumberFormat="1" applyFont="1" applyBorder="1" applyAlignment="1">
      <alignment/>
    </xf>
    <xf numFmtId="191" fontId="11" fillId="0" borderId="14" xfId="0" applyNumberFormat="1" applyFont="1" applyBorder="1" applyAlignment="1">
      <alignment/>
    </xf>
    <xf numFmtId="190" fontId="11" fillId="0" borderId="0" xfId="0" applyNumberFormat="1" applyFont="1" applyAlignment="1">
      <alignment horizontal="right"/>
    </xf>
    <xf numFmtId="190" fontId="11" fillId="0" borderId="0" xfId="0" applyNumberFormat="1" applyFont="1" applyAlignment="1">
      <alignment/>
    </xf>
    <xf numFmtId="4" fontId="20" fillId="0" borderId="0" xfId="0" applyNumberFormat="1" applyFont="1" applyAlignment="1">
      <alignment vertical="top" wrapText="1"/>
    </xf>
    <xf numFmtId="192" fontId="20" fillId="0" borderId="0" xfId="0" applyNumberFormat="1" applyFont="1" applyAlignment="1">
      <alignment/>
    </xf>
    <xf numFmtId="4" fontId="20" fillId="0" borderId="15" xfId="0" applyNumberFormat="1" applyFont="1" applyBorder="1" applyAlignment="1">
      <alignment vertical="top" wrapText="1"/>
    </xf>
    <xf numFmtId="4" fontId="19" fillId="0" borderId="15" xfId="0" applyNumberFormat="1" applyFont="1" applyBorder="1" applyAlignment="1">
      <alignment vertical="top" wrapText="1"/>
    </xf>
    <xf numFmtId="4" fontId="18" fillId="0" borderId="15" xfId="0" applyNumberFormat="1" applyFont="1" applyBorder="1" applyAlignment="1">
      <alignment/>
    </xf>
    <xf numFmtId="192" fontId="20" fillId="0" borderId="15" xfId="0" applyNumberFormat="1" applyFont="1" applyBorder="1" applyAlignment="1">
      <alignment/>
    </xf>
    <xf numFmtId="9" fontId="11" fillId="0" borderId="0" xfId="52" applyFont="1" applyBorder="1" applyAlignment="1">
      <alignment/>
    </xf>
    <xf numFmtId="4" fontId="22" fillId="0" borderId="15" xfId="0" applyNumberFormat="1" applyFont="1" applyBorder="1" applyAlignment="1">
      <alignment vertical="top" wrapText="1"/>
    </xf>
    <xf numFmtId="0" fontId="23" fillId="0" borderId="0" xfId="0" applyFont="1" applyAlignment="1">
      <alignment/>
    </xf>
    <xf numFmtId="0" fontId="23" fillId="0" borderId="0" xfId="0" applyFont="1" applyAlignment="1">
      <alignment vertical="top"/>
    </xf>
    <xf numFmtId="4" fontId="23" fillId="0" borderId="0" xfId="0" applyNumberFormat="1" applyFont="1" applyAlignment="1">
      <alignment vertical="top" wrapText="1"/>
    </xf>
    <xf numFmtId="4" fontId="23" fillId="0" borderId="0" xfId="0" applyNumberFormat="1" applyFont="1" applyAlignment="1">
      <alignment/>
    </xf>
    <xf numFmtId="190" fontId="23" fillId="0" borderId="0" xfId="0" applyNumberFormat="1" applyFont="1" applyAlignment="1">
      <alignment/>
    </xf>
    <xf numFmtId="191" fontId="18" fillId="0" borderId="0" xfId="0" applyNumberFormat="1" applyFont="1" applyAlignment="1">
      <alignment/>
    </xf>
    <xf numFmtId="200" fontId="11" fillId="0" borderId="0" xfId="52" applyNumberFormat="1" applyFont="1" applyAlignment="1">
      <alignment/>
    </xf>
    <xf numFmtId="191" fontId="20" fillId="0" borderId="0" xfId="0" applyNumberFormat="1" applyFont="1" applyAlignment="1">
      <alignment/>
    </xf>
    <xf numFmtId="191" fontId="18" fillId="0" borderId="0" xfId="0" applyNumberFormat="1" applyFont="1" applyAlignment="1">
      <alignment horizontal="center" vertical="top" wrapText="1"/>
    </xf>
    <xf numFmtId="2" fontId="11" fillId="0" borderId="0" xfId="0" applyNumberFormat="1" applyFont="1" applyAlignment="1">
      <alignment horizontal="justify" vertical="center" wrapText="1"/>
    </xf>
    <xf numFmtId="183" fontId="11" fillId="0" borderId="0" xfId="0" applyNumberFormat="1" applyFont="1" applyAlignment="1">
      <alignment/>
    </xf>
    <xf numFmtId="9" fontId="11" fillId="0" borderId="0" xfId="52" applyFont="1" applyAlignment="1">
      <alignment/>
    </xf>
    <xf numFmtId="4" fontId="22" fillId="0" borderId="0" xfId="0" applyNumberFormat="1" applyFont="1" applyAlignment="1">
      <alignment vertical="top" wrapText="1"/>
    </xf>
    <xf numFmtId="191" fontId="23" fillId="0" borderId="0" xfId="0" applyNumberFormat="1" applyFont="1" applyAlignment="1">
      <alignment/>
    </xf>
    <xf numFmtId="199" fontId="24" fillId="0" borderId="0" xfId="0" applyNumberFormat="1" applyFont="1" applyAlignment="1">
      <alignment/>
    </xf>
    <xf numFmtId="0" fontId="24" fillId="0" borderId="0" xfId="0" applyFont="1" applyAlignment="1">
      <alignment/>
    </xf>
    <xf numFmtId="179" fontId="24" fillId="0" borderId="0" xfId="69" applyFont="1" applyAlignment="1">
      <alignment/>
    </xf>
    <xf numFmtId="192" fontId="24" fillId="0" borderId="0" xfId="69" applyNumberFormat="1" applyFont="1" applyAlignment="1">
      <alignment/>
    </xf>
    <xf numFmtId="191" fontId="24" fillId="0" borderId="0" xfId="69" applyNumberFormat="1" applyFont="1" applyAlignment="1">
      <alignment/>
    </xf>
    <xf numFmtId="199" fontId="0" fillId="0" borderId="0" xfId="0" applyNumberFormat="1" applyFont="1" applyAlignment="1">
      <alignment/>
    </xf>
    <xf numFmtId="0" fontId="0" fillId="0" borderId="0" xfId="0" applyFont="1" applyAlignment="1">
      <alignment/>
    </xf>
    <xf numFmtId="0" fontId="24" fillId="0" borderId="0" xfId="0" applyFont="1" applyAlignment="1">
      <alignment/>
    </xf>
    <xf numFmtId="179" fontId="0" fillId="0" borderId="0" xfId="69" applyFont="1" applyAlignment="1">
      <alignment/>
    </xf>
    <xf numFmtId="191" fontId="0" fillId="0" borderId="0" xfId="69" applyNumberFormat="1" applyFont="1" applyAlignment="1">
      <alignment/>
    </xf>
    <xf numFmtId="199" fontId="0" fillId="0" borderId="0" xfId="0" applyNumberFormat="1" applyFont="1" applyAlignment="1">
      <alignment vertical="top"/>
    </xf>
    <xf numFmtId="0" fontId="0" fillId="0" borderId="16" xfId="0" applyFont="1" applyBorder="1" applyAlignment="1">
      <alignment/>
    </xf>
    <xf numFmtId="199" fontId="0" fillId="0" borderId="16" xfId="0" applyNumberFormat="1" applyFont="1" applyBorder="1" applyAlignment="1">
      <alignment/>
    </xf>
    <xf numFmtId="179" fontId="0" fillId="0" borderId="16" xfId="69" applyFont="1" applyBorder="1" applyAlignment="1">
      <alignment/>
    </xf>
    <xf numFmtId="191" fontId="0" fillId="0" borderId="16" xfId="69" applyNumberFormat="1" applyFont="1" applyBorder="1" applyAlignment="1">
      <alignment/>
    </xf>
    <xf numFmtId="192" fontId="0" fillId="0" borderId="0" xfId="69" applyNumberFormat="1" applyFont="1" applyAlignment="1">
      <alignment/>
    </xf>
    <xf numFmtId="192" fontId="0" fillId="0" borderId="16" xfId="69" applyNumberFormat="1" applyFont="1" applyBorder="1" applyAlignment="1">
      <alignment/>
    </xf>
    <xf numFmtId="0" fontId="0" fillId="0" borderId="17" xfId="0" applyFont="1" applyBorder="1" applyAlignment="1">
      <alignment/>
    </xf>
    <xf numFmtId="199" fontId="0" fillId="0" borderId="17" xfId="0" applyNumberFormat="1" applyFont="1" applyBorder="1" applyAlignment="1">
      <alignment/>
    </xf>
    <xf numFmtId="179" fontId="0" fillId="0" borderId="17" xfId="69" applyFont="1" applyBorder="1" applyAlignment="1">
      <alignment/>
    </xf>
    <xf numFmtId="192" fontId="0" fillId="0" borderId="17" xfId="69" applyNumberFormat="1" applyFont="1" applyBorder="1" applyAlignment="1">
      <alignment/>
    </xf>
    <xf numFmtId="179" fontId="26" fillId="0" borderId="0" xfId="69" applyFont="1" applyAlignment="1">
      <alignment/>
    </xf>
    <xf numFmtId="192" fontId="26" fillId="0" borderId="0" xfId="69" applyNumberFormat="1" applyFont="1" applyAlignment="1">
      <alignment/>
    </xf>
    <xf numFmtId="192" fontId="24" fillId="0" borderId="0" xfId="0" applyNumberFormat="1" applyFont="1" applyAlignment="1">
      <alignment/>
    </xf>
    <xf numFmtId="192" fontId="0" fillId="0" borderId="0" xfId="0" applyNumberFormat="1" applyFont="1" applyAlignment="1">
      <alignment/>
    </xf>
    <xf numFmtId="0" fontId="27" fillId="0" borderId="0" xfId="0" applyFont="1" applyAlignment="1">
      <alignment/>
    </xf>
    <xf numFmtId="0" fontId="28" fillId="0" borderId="0" xfId="0" applyFont="1" applyAlignment="1">
      <alignment/>
    </xf>
    <xf numFmtId="0" fontId="29" fillId="0" borderId="0" xfId="0" applyFont="1" applyAlignment="1">
      <alignment/>
    </xf>
    <xf numFmtId="179" fontId="28" fillId="0" borderId="0" xfId="0" applyNumberFormat="1" applyFont="1" applyAlignment="1">
      <alignment/>
    </xf>
    <xf numFmtId="0" fontId="28" fillId="0" borderId="0" xfId="0" applyFont="1" applyAlignment="1">
      <alignment/>
    </xf>
    <xf numFmtId="0" fontId="28" fillId="0" borderId="18" xfId="0" applyFont="1" applyBorder="1" applyAlignment="1">
      <alignment/>
    </xf>
    <xf numFmtId="179" fontId="28" fillId="0" borderId="18" xfId="0" applyNumberFormat="1" applyFont="1" applyBorder="1" applyAlignment="1">
      <alignment/>
    </xf>
    <xf numFmtId="0" fontId="28" fillId="0" borderId="18" xfId="0" applyFont="1" applyBorder="1" applyAlignment="1">
      <alignment/>
    </xf>
    <xf numFmtId="0" fontId="30" fillId="0" borderId="0" xfId="0" applyFont="1" applyAlignment="1">
      <alignment/>
    </xf>
    <xf numFmtId="179" fontId="30" fillId="0" borderId="0" xfId="0" applyNumberFormat="1" applyFont="1" applyAlignment="1">
      <alignment/>
    </xf>
    <xf numFmtId="0" fontId="25" fillId="0" borderId="0" xfId="0" applyFont="1" applyAlignment="1">
      <alignment/>
    </xf>
    <xf numFmtId="0" fontId="29" fillId="0" borderId="0" xfId="0" applyFont="1" applyAlignment="1">
      <alignment horizontal="right"/>
    </xf>
    <xf numFmtId="179" fontId="29" fillId="0" borderId="0" xfId="0" applyNumberFormat="1" applyFont="1" applyAlignment="1">
      <alignment/>
    </xf>
    <xf numFmtId="179" fontId="28" fillId="0" borderId="0" xfId="0" applyNumberFormat="1" applyFont="1" applyAlignment="1">
      <alignment/>
    </xf>
    <xf numFmtId="0" fontId="30" fillId="0" borderId="0" xfId="0" applyFont="1" applyAlignment="1">
      <alignment/>
    </xf>
    <xf numFmtId="0" fontId="28" fillId="0" borderId="19" xfId="0" applyFont="1" applyBorder="1" applyAlignment="1">
      <alignment/>
    </xf>
    <xf numFmtId="179" fontId="25" fillId="0" borderId="0" xfId="0" applyNumberFormat="1" applyFont="1" applyAlignment="1">
      <alignment/>
    </xf>
    <xf numFmtId="0" fontId="31" fillId="0" borderId="0" xfId="0" applyFont="1" applyAlignment="1">
      <alignment/>
    </xf>
    <xf numFmtId="0" fontId="28" fillId="0" borderId="0" xfId="0" applyFont="1" applyAlignment="1">
      <alignment horizontal="right"/>
    </xf>
    <xf numFmtId="0" fontId="25" fillId="0" borderId="0" xfId="0" applyFont="1" applyAlignment="1">
      <alignment/>
    </xf>
    <xf numFmtId="0" fontId="32" fillId="0" borderId="0" xfId="0" applyFont="1" applyAlignment="1">
      <alignment/>
    </xf>
    <xf numFmtId="2" fontId="28" fillId="0" borderId="0" xfId="0" applyNumberFormat="1" applyFont="1" applyAlignment="1">
      <alignment/>
    </xf>
    <xf numFmtId="0" fontId="28" fillId="0" borderId="0" xfId="0" applyFont="1" applyAlignment="1">
      <alignment horizontal="center"/>
    </xf>
    <xf numFmtId="2" fontId="28" fillId="0" borderId="0" xfId="0" applyNumberFormat="1" applyFont="1" applyAlignment="1">
      <alignment horizontal="center"/>
    </xf>
    <xf numFmtId="179" fontId="28" fillId="0" borderId="0" xfId="71" applyFont="1" applyAlignment="1">
      <alignment horizontal="right"/>
    </xf>
    <xf numFmtId="179" fontId="28" fillId="0" borderId="0" xfId="71" applyFont="1" applyAlignment="1">
      <alignment horizontal="center"/>
    </xf>
    <xf numFmtId="1" fontId="28" fillId="0" borderId="0" xfId="0" applyNumberFormat="1" applyFont="1" applyAlignment="1">
      <alignment/>
    </xf>
    <xf numFmtId="4" fontId="28" fillId="0" borderId="0" xfId="0" applyNumberFormat="1" applyFont="1" applyAlignment="1">
      <alignment/>
    </xf>
    <xf numFmtId="0" fontId="29" fillId="0" borderId="0" xfId="0" applyFont="1" applyAlignment="1">
      <alignment horizontal="right" vertical="center"/>
    </xf>
    <xf numFmtId="2" fontId="29" fillId="0" borderId="0" xfId="0" applyNumberFormat="1" applyFont="1" applyAlignment="1">
      <alignment horizontal="center" vertical="center"/>
    </xf>
    <xf numFmtId="0" fontId="29" fillId="0" borderId="0" xfId="0" applyFont="1" applyAlignment="1">
      <alignment vertical="center"/>
    </xf>
    <xf numFmtId="2" fontId="29" fillId="0" borderId="0" xfId="0" applyNumberFormat="1" applyFont="1" applyAlignment="1">
      <alignment horizontal="left" vertical="center"/>
    </xf>
    <xf numFmtId="179" fontId="28" fillId="0" borderId="0" xfId="71" applyFont="1" applyFill="1" applyAlignment="1">
      <alignment horizontal="center"/>
    </xf>
    <xf numFmtId="0" fontId="28" fillId="0" borderId="10" xfId="0" applyFont="1" applyBorder="1" applyAlignment="1">
      <alignment/>
    </xf>
    <xf numFmtId="1" fontId="28" fillId="0" borderId="10" xfId="0" applyNumberFormat="1" applyFont="1" applyBorder="1" applyAlignment="1">
      <alignment/>
    </xf>
    <xf numFmtId="0" fontId="28" fillId="0" borderId="10" xfId="0" applyFont="1" applyBorder="1" applyAlignment="1">
      <alignment horizontal="center"/>
    </xf>
    <xf numFmtId="179" fontId="28" fillId="0" borderId="10" xfId="71" applyFont="1" applyBorder="1" applyAlignment="1">
      <alignment horizontal="center"/>
    </xf>
    <xf numFmtId="179" fontId="28" fillId="0" borderId="10" xfId="71" applyFont="1" applyBorder="1" applyAlignment="1">
      <alignment horizontal="right"/>
    </xf>
    <xf numFmtId="0" fontId="28" fillId="0" borderId="20" xfId="0" applyFont="1" applyBorder="1" applyAlignment="1">
      <alignment/>
    </xf>
    <xf numFmtId="1" fontId="28" fillId="0" borderId="21" xfId="0" applyNumberFormat="1" applyFont="1" applyBorder="1" applyAlignment="1">
      <alignment/>
    </xf>
    <xf numFmtId="0" fontId="28" fillId="0" borderId="21" xfId="0" applyFont="1" applyBorder="1" applyAlignment="1">
      <alignment/>
    </xf>
    <xf numFmtId="0" fontId="28" fillId="0" borderId="21" xfId="0" applyFont="1" applyBorder="1" applyAlignment="1">
      <alignment horizontal="center"/>
    </xf>
    <xf numFmtId="179" fontId="28" fillId="0" borderId="21" xfId="71" applyFont="1" applyBorder="1" applyAlignment="1">
      <alignment horizontal="center"/>
    </xf>
    <xf numFmtId="179" fontId="28" fillId="0" borderId="21" xfId="71" applyFont="1" applyBorder="1" applyAlignment="1">
      <alignment horizontal="right"/>
    </xf>
    <xf numFmtId="0" fontId="28" fillId="0" borderId="22" xfId="0" applyFont="1" applyBorder="1" applyAlignment="1">
      <alignment/>
    </xf>
    <xf numFmtId="179" fontId="28" fillId="0" borderId="0" xfId="71" applyFont="1" applyBorder="1" applyAlignment="1">
      <alignment horizontal="center"/>
    </xf>
    <xf numFmtId="179" fontId="29" fillId="0" borderId="0" xfId="71" applyFont="1" applyAlignment="1">
      <alignment horizontal="right"/>
    </xf>
    <xf numFmtId="179" fontId="28" fillId="0" borderId="0" xfId="71" applyFont="1" applyFill="1" applyAlignment="1">
      <alignment horizontal="right"/>
    </xf>
    <xf numFmtId="0" fontId="28" fillId="0" borderId="23" xfId="0" applyFont="1" applyBorder="1" applyAlignment="1">
      <alignment/>
    </xf>
    <xf numFmtId="1" fontId="28" fillId="0" borderId="19" xfId="0" applyNumberFormat="1" applyFont="1" applyBorder="1" applyAlignment="1">
      <alignment/>
    </xf>
    <xf numFmtId="0" fontId="28" fillId="0" borderId="19" xfId="0" applyFont="1" applyBorder="1" applyAlignment="1">
      <alignment horizontal="center"/>
    </xf>
    <xf numFmtId="179" fontId="28" fillId="0" borderId="19" xfId="71" applyFont="1" applyBorder="1" applyAlignment="1">
      <alignment horizontal="center"/>
    </xf>
    <xf numFmtId="179" fontId="28" fillId="0" borderId="19" xfId="71" applyFont="1" applyBorder="1" applyAlignment="1">
      <alignment horizontal="right"/>
    </xf>
    <xf numFmtId="0" fontId="28" fillId="0" borderId="24" xfId="0" applyFont="1" applyBorder="1" applyAlignment="1">
      <alignment/>
    </xf>
    <xf numFmtId="179" fontId="28" fillId="0" borderId="0" xfId="71" applyFont="1" applyAlignment="1" applyProtection="1">
      <alignment horizontal="center" vertical="center"/>
      <protection/>
    </xf>
    <xf numFmtId="179" fontId="25" fillId="0" borderId="0" xfId="71" applyFont="1" applyAlignment="1" applyProtection="1">
      <alignment horizontal="center"/>
      <protection/>
    </xf>
    <xf numFmtId="0" fontId="28" fillId="0" borderId="0" xfId="0" applyFont="1" applyAlignment="1">
      <alignment horizontal="center"/>
    </xf>
    <xf numFmtId="179" fontId="25" fillId="0" borderId="0" xfId="71" applyFont="1" applyAlignment="1" applyProtection="1">
      <alignment horizontal="center" vertical="center"/>
      <protection/>
    </xf>
    <xf numFmtId="2" fontId="28" fillId="0" borderId="0" xfId="0" applyNumberFormat="1" applyFont="1" applyAlignment="1">
      <alignment/>
    </xf>
    <xf numFmtId="2" fontId="28" fillId="0" borderId="0" xfId="0" applyNumberFormat="1" applyFont="1" applyAlignment="1">
      <alignment horizontal="center"/>
    </xf>
    <xf numFmtId="1" fontId="28" fillId="0" borderId="0" xfId="0" applyNumberFormat="1" applyFont="1" applyAlignment="1">
      <alignment/>
    </xf>
    <xf numFmtId="179" fontId="28" fillId="0" borderId="0" xfId="71" applyFont="1" applyFill="1" applyAlignment="1">
      <alignment horizontal="right"/>
    </xf>
    <xf numFmtId="0" fontId="11" fillId="0" borderId="0" xfId="44" applyAlignment="1">
      <alignment wrapText="1"/>
      <protection/>
    </xf>
    <xf numFmtId="49" fontId="35" fillId="0" borderId="0" xfId="44" applyNumberFormat="1" applyFont="1" applyAlignment="1">
      <alignment horizontal="left" wrapText="1"/>
      <protection/>
    </xf>
    <xf numFmtId="0" fontId="86" fillId="0" borderId="0" xfId="45" applyFont="1" applyAlignment="1">
      <alignment horizontal="center" wrapText="1"/>
      <protection/>
    </xf>
    <xf numFmtId="0" fontId="85" fillId="0" borderId="0" xfId="45" applyFont="1" applyAlignment="1">
      <alignment wrapText="1"/>
      <protection/>
    </xf>
    <xf numFmtId="0" fontId="11" fillId="0" borderId="0" xfId="44" applyFont="1" applyBorder="1" applyAlignment="1">
      <alignment wrapText="1"/>
      <protection/>
    </xf>
    <xf numFmtId="0" fontId="11" fillId="0" borderId="0" xfId="44" applyBorder="1" applyAlignment="1">
      <alignment wrapText="1"/>
      <protection/>
    </xf>
    <xf numFmtId="192" fontId="11" fillId="0" borderId="0" xfId="44" applyNumberFormat="1" applyBorder="1" applyAlignment="1">
      <alignment horizontal="right" wrapText="1"/>
      <protection/>
    </xf>
    <xf numFmtId="0" fontId="18" fillId="0" borderId="0" xfId="45" applyFont="1" applyAlignment="1">
      <alignment horizontal="center" vertical="top" wrapText="1"/>
      <protection/>
    </xf>
    <xf numFmtId="0" fontId="86" fillId="0" borderId="0" xfId="45" applyFont="1" applyAlignment="1">
      <alignment horizontal="center" vertical="top" wrapText="1"/>
      <protection/>
    </xf>
    <xf numFmtId="49" fontId="11" fillId="0" borderId="0" xfId="44" applyNumberFormat="1" applyFont="1" applyBorder="1" applyAlignment="1">
      <alignment horizontal="left" wrapText="1"/>
      <protection/>
    </xf>
    <xf numFmtId="189" fontId="11" fillId="0" borderId="0" xfId="44" applyNumberFormat="1" applyBorder="1" applyAlignment="1">
      <alignment wrapText="1"/>
      <protection/>
    </xf>
    <xf numFmtId="49" fontId="11" fillId="0" borderId="0" xfId="48" applyNumberFormat="1" applyFont="1" applyBorder="1" applyAlignment="1">
      <alignment horizontal="left" wrapText="1"/>
      <protection/>
    </xf>
    <xf numFmtId="0" fontId="18" fillId="0" borderId="0" xfId="44" applyFont="1" applyAlignment="1">
      <alignment horizontal="center" vertical="top" wrapText="1"/>
      <protection/>
    </xf>
    <xf numFmtId="0" fontId="11" fillId="0" borderId="0" xfId="44" applyFont="1" applyAlignment="1">
      <alignment wrapText="1"/>
      <protection/>
    </xf>
    <xf numFmtId="0" fontId="11" fillId="0" borderId="0" xfId="44" applyAlignment="1">
      <alignment vertical="top" wrapText="1"/>
      <protection/>
    </xf>
    <xf numFmtId="0" fontId="38" fillId="0" borderId="0" xfId="44" applyFont="1" applyAlignment="1">
      <alignment vertical="top" wrapText="1"/>
      <protection/>
    </xf>
    <xf numFmtId="192" fontId="11" fillId="0" borderId="0" xfId="44" applyNumberFormat="1" applyFill="1" applyBorder="1" applyAlignment="1">
      <alignment horizontal="right" wrapText="1"/>
      <protection/>
    </xf>
    <xf numFmtId="0" fontId="39" fillId="0" borderId="0" xfId="44" applyFont="1" applyAlignment="1">
      <alignment vertical="top" wrapText="1"/>
      <protection/>
    </xf>
    <xf numFmtId="0" fontId="39" fillId="0" borderId="0" xfId="44" applyFont="1" applyAlignment="1">
      <alignment wrapText="1"/>
      <protection/>
    </xf>
    <xf numFmtId="192" fontId="11" fillId="0" borderId="0" xfId="44" applyNumberFormat="1" applyAlignment="1">
      <alignment horizontal="right" wrapText="1"/>
      <protection/>
    </xf>
    <xf numFmtId="0" fontId="38" fillId="0" borderId="0" xfId="44" applyFont="1" applyAlignment="1">
      <alignment wrapText="1"/>
      <protection/>
    </xf>
    <xf numFmtId="0" fontId="40" fillId="0" borderId="0" xfId="44" applyFont="1" applyAlignment="1">
      <alignment horizontal="left" wrapText="1"/>
      <protection/>
    </xf>
    <xf numFmtId="0" fontId="40" fillId="0" borderId="0" xfId="44" applyFont="1" applyAlignment="1">
      <alignment wrapText="1"/>
      <protection/>
    </xf>
    <xf numFmtId="0" fontId="11" fillId="0" borderId="0" xfId="0" applyFont="1" applyAlignment="1">
      <alignment/>
    </xf>
    <xf numFmtId="4" fontId="87" fillId="0" borderId="0" xfId="0" applyNumberFormat="1" applyFont="1" applyFill="1" applyAlignment="1">
      <alignment/>
    </xf>
    <xf numFmtId="4" fontId="88" fillId="0" borderId="0" xfId="0" applyNumberFormat="1" applyFont="1" applyFill="1" applyBorder="1" applyAlignment="1">
      <alignment/>
    </xf>
    <xf numFmtId="4" fontId="88" fillId="0" borderId="0" xfId="0" applyNumberFormat="1" applyFont="1" applyFill="1" applyAlignment="1">
      <alignment horizontal="justify" wrapText="1"/>
    </xf>
    <xf numFmtId="4" fontId="88" fillId="0" borderId="0" xfId="0" applyNumberFormat="1" applyFont="1" applyFill="1" applyAlignment="1">
      <alignment/>
    </xf>
    <xf numFmtId="4" fontId="88" fillId="0" borderId="0" xfId="0" applyNumberFormat="1" applyFont="1" applyFill="1" applyAlignment="1">
      <alignment wrapText="1"/>
    </xf>
    <xf numFmtId="4" fontId="88" fillId="0" borderId="0" xfId="0" applyNumberFormat="1" applyFont="1" applyBorder="1" applyAlignment="1">
      <alignment/>
    </xf>
    <xf numFmtId="4" fontId="88" fillId="0" borderId="0" xfId="0" applyNumberFormat="1" applyFont="1" applyAlignment="1">
      <alignment/>
    </xf>
    <xf numFmtId="4" fontId="89" fillId="0" borderId="0" xfId="0" applyNumberFormat="1" applyFont="1" applyFill="1" applyAlignment="1">
      <alignment/>
    </xf>
    <xf numFmtId="4" fontId="88" fillId="0" borderId="0" xfId="0" applyNumberFormat="1" applyFont="1" applyFill="1" applyAlignment="1">
      <alignment/>
    </xf>
    <xf numFmtId="4" fontId="88" fillId="34" borderId="0" xfId="0" applyNumberFormat="1" applyFont="1" applyFill="1" applyBorder="1" applyAlignment="1" applyProtection="1">
      <alignment/>
      <protection locked="0"/>
    </xf>
    <xf numFmtId="4" fontId="88" fillId="34" borderId="0" xfId="0" applyNumberFormat="1" applyFont="1" applyFill="1" applyAlignment="1" applyProtection="1">
      <alignment/>
      <protection locked="0"/>
    </xf>
    <xf numFmtId="2" fontId="18" fillId="0" borderId="0" xfId="0" applyNumberFormat="1" applyFont="1" applyAlignment="1">
      <alignment/>
    </xf>
    <xf numFmtId="2" fontId="18" fillId="0" borderId="0" xfId="0" applyNumberFormat="1" applyFont="1" applyAlignment="1">
      <alignment horizontal="center" vertical="top" wrapText="1"/>
    </xf>
    <xf numFmtId="2" fontId="11" fillId="0" borderId="0" xfId="0" applyNumberFormat="1" applyFont="1" applyAlignment="1">
      <alignment/>
    </xf>
    <xf numFmtId="2" fontId="11" fillId="0" borderId="13" xfId="0" applyNumberFormat="1" applyFont="1" applyBorder="1" applyAlignment="1">
      <alignment/>
    </xf>
    <xf numFmtId="2" fontId="11" fillId="0" borderId="0" xfId="0" applyNumberFormat="1" applyFont="1" applyAlignment="1">
      <alignment vertical="top"/>
    </xf>
    <xf numFmtId="2" fontId="18" fillId="0" borderId="15" xfId="0" applyNumberFormat="1" applyFont="1" applyBorder="1" applyAlignment="1">
      <alignment/>
    </xf>
    <xf numFmtId="2" fontId="11" fillId="0" borderId="0" xfId="52" applyNumberFormat="1" applyFont="1" applyBorder="1" applyAlignment="1">
      <alignment/>
    </xf>
    <xf numFmtId="2" fontId="11" fillId="0" borderId="0" xfId="0" applyNumberFormat="1" applyFont="1" applyAlignment="1">
      <alignment/>
    </xf>
    <xf numFmtId="2" fontId="23" fillId="0" borderId="0" xfId="0" applyNumberFormat="1" applyFont="1" applyAlignment="1">
      <alignment/>
    </xf>
    <xf numFmtId="179" fontId="0" fillId="0" borderId="0" xfId="69" applyFont="1" applyFill="1" applyAlignment="1" applyProtection="1">
      <alignment/>
      <protection/>
    </xf>
    <xf numFmtId="2" fontId="28" fillId="34" borderId="0" xfId="0" applyNumberFormat="1" applyFont="1" applyFill="1" applyAlignment="1" applyProtection="1">
      <alignment horizontal="center"/>
      <protection locked="0"/>
    </xf>
    <xf numFmtId="179" fontId="28" fillId="34" borderId="0" xfId="71" applyFont="1" applyFill="1" applyAlignment="1" applyProtection="1">
      <alignment horizontal="center"/>
      <protection locked="0"/>
    </xf>
    <xf numFmtId="2" fontId="28" fillId="34" borderId="0" xfId="0" applyNumberFormat="1" applyFont="1" applyFill="1" applyAlignment="1" applyProtection="1">
      <alignment horizontal="center"/>
      <protection locked="0"/>
    </xf>
    <xf numFmtId="0" fontId="0" fillId="0" borderId="0" xfId="0" applyAlignment="1" applyProtection="1">
      <alignment/>
      <protection/>
    </xf>
    <xf numFmtId="0" fontId="27" fillId="0" borderId="0" xfId="0" applyFont="1" applyAlignment="1" applyProtection="1">
      <alignment/>
      <protection/>
    </xf>
    <xf numFmtId="0" fontId="28" fillId="0" borderId="0" xfId="0" applyFont="1" applyAlignment="1" applyProtection="1">
      <alignment/>
      <protection/>
    </xf>
    <xf numFmtId="0" fontId="29" fillId="0" borderId="0" xfId="0" applyFont="1" applyAlignment="1" applyProtection="1">
      <alignment/>
      <protection/>
    </xf>
    <xf numFmtId="179" fontId="28" fillId="0" borderId="0" xfId="0" applyNumberFormat="1" applyFont="1" applyAlignment="1" applyProtection="1">
      <alignment/>
      <protection/>
    </xf>
    <xf numFmtId="0" fontId="28" fillId="0" borderId="0" xfId="0" applyFont="1" applyAlignment="1" applyProtection="1">
      <alignment/>
      <protection/>
    </xf>
    <xf numFmtId="0" fontId="28" fillId="0" borderId="18" xfId="0" applyFont="1" applyBorder="1" applyAlignment="1" applyProtection="1">
      <alignment/>
      <protection/>
    </xf>
    <xf numFmtId="179" fontId="28" fillId="0" borderId="18" xfId="0" applyNumberFormat="1" applyFont="1" applyBorder="1" applyAlignment="1" applyProtection="1">
      <alignment/>
      <protection/>
    </xf>
    <xf numFmtId="0" fontId="28" fillId="0" borderId="18" xfId="0" applyFont="1" applyBorder="1" applyAlignment="1" applyProtection="1">
      <alignment/>
      <protection/>
    </xf>
    <xf numFmtId="0" fontId="30" fillId="0" borderId="0" xfId="0" applyFont="1" applyAlignment="1" applyProtection="1">
      <alignment/>
      <protection/>
    </xf>
    <xf numFmtId="179" fontId="30" fillId="0" borderId="0" xfId="0" applyNumberFormat="1" applyFont="1" applyAlignment="1" applyProtection="1">
      <alignment/>
      <protection/>
    </xf>
    <xf numFmtId="0" fontId="25" fillId="0" borderId="0" xfId="0" applyFont="1" applyAlignment="1" applyProtection="1">
      <alignment/>
      <protection/>
    </xf>
    <xf numFmtId="0" fontId="29" fillId="0" borderId="0" xfId="0" applyFont="1" applyAlignment="1" applyProtection="1">
      <alignment horizontal="right"/>
      <protection/>
    </xf>
    <xf numFmtId="179" fontId="29" fillId="0" borderId="0" xfId="0" applyNumberFormat="1" applyFont="1" applyAlignment="1" applyProtection="1">
      <alignment/>
      <protection/>
    </xf>
    <xf numFmtId="179" fontId="28" fillId="0" borderId="0" xfId="0" applyNumberFormat="1" applyFont="1" applyAlignment="1" applyProtection="1">
      <alignment/>
      <protection/>
    </xf>
    <xf numFmtId="0" fontId="30" fillId="0" borderId="0" xfId="0" applyFont="1" applyAlignment="1" applyProtection="1">
      <alignment/>
      <protection/>
    </xf>
    <xf numFmtId="0" fontId="25" fillId="0" borderId="23" xfId="0" applyFont="1" applyBorder="1" applyAlignment="1" applyProtection="1">
      <alignment/>
      <protection/>
    </xf>
    <xf numFmtId="0" fontId="28" fillId="0" borderId="19" xfId="0" applyFont="1" applyBorder="1" applyAlignment="1" applyProtection="1">
      <alignment/>
      <protection/>
    </xf>
    <xf numFmtId="179" fontId="25" fillId="0" borderId="19" xfId="0" applyNumberFormat="1" applyFont="1" applyBorder="1" applyAlignment="1" applyProtection="1">
      <alignment/>
      <protection/>
    </xf>
    <xf numFmtId="0" fontId="25" fillId="0" borderId="24" xfId="0" applyFont="1" applyBorder="1" applyAlignment="1" applyProtection="1">
      <alignment/>
      <protection/>
    </xf>
    <xf numFmtId="179" fontId="25" fillId="0" borderId="0" xfId="0" applyNumberFormat="1" applyFont="1" applyAlignment="1" applyProtection="1">
      <alignment/>
      <protection/>
    </xf>
    <xf numFmtId="0" fontId="31" fillId="0" borderId="0" xfId="0" applyFont="1" applyAlignment="1" applyProtection="1">
      <alignment/>
      <protection/>
    </xf>
    <xf numFmtId="0" fontId="28" fillId="0" borderId="0" xfId="0" applyFont="1" applyAlignment="1" applyProtection="1">
      <alignment horizontal="right"/>
      <protection/>
    </xf>
    <xf numFmtId="0" fontId="25" fillId="0" borderId="0" xfId="0" applyFont="1" applyAlignment="1" applyProtection="1">
      <alignment/>
      <protection/>
    </xf>
    <xf numFmtId="0" fontId="0" fillId="0" borderId="0" xfId="0" applyFont="1" applyAlignment="1" applyProtection="1">
      <alignment/>
      <protection/>
    </xf>
    <xf numFmtId="0" fontId="32" fillId="0" borderId="0" xfId="0" applyFont="1" applyAlignment="1" applyProtection="1">
      <alignment/>
      <protection/>
    </xf>
    <xf numFmtId="2" fontId="28" fillId="0" borderId="0" xfId="0" applyNumberFormat="1" applyFont="1" applyAlignment="1" applyProtection="1">
      <alignment/>
      <protection/>
    </xf>
    <xf numFmtId="0" fontId="28" fillId="0" borderId="0" xfId="0" applyFont="1" applyAlignment="1" applyProtection="1">
      <alignment horizontal="center"/>
      <protection/>
    </xf>
    <xf numFmtId="179" fontId="28" fillId="0" borderId="0" xfId="71" applyFont="1" applyAlignment="1" applyProtection="1">
      <alignment horizontal="right"/>
      <protection/>
    </xf>
    <xf numFmtId="179" fontId="28" fillId="0" borderId="0" xfId="71" applyFont="1" applyAlignment="1" applyProtection="1">
      <alignment horizontal="center"/>
      <protection/>
    </xf>
    <xf numFmtId="1" fontId="28" fillId="0" borderId="0" xfId="0" applyNumberFormat="1" applyFont="1" applyAlignment="1" applyProtection="1">
      <alignment/>
      <protection/>
    </xf>
    <xf numFmtId="2" fontId="28" fillId="0" borderId="0" xfId="0" applyNumberFormat="1" applyFont="1" applyAlignment="1" applyProtection="1">
      <alignment horizontal="center"/>
      <protection/>
    </xf>
    <xf numFmtId="4" fontId="28" fillId="0" borderId="0" xfId="0" applyNumberFormat="1" applyFont="1" applyAlignment="1" applyProtection="1">
      <alignment/>
      <protection/>
    </xf>
    <xf numFmtId="2" fontId="28" fillId="0" borderId="0" xfId="0" applyNumberFormat="1" applyFont="1" applyAlignment="1" applyProtection="1">
      <alignment/>
      <protection/>
    </xf>
    <xf numFmtId="0" fontId="28" fillId="0" borderId="0" xfId="0" applyFont="1" applyAlignment="1" applyProtection="1">
      <alignment horizontal="center"/>
      <protection/>
    </xf>
    <xf numFmtId="2" fontId="28" fillId="0" borderId="0" xfId="0" applyNumberFormat="1" applyFont="1" applyAlignment="1" applyProtection="1">
      <alignment horizontal="center"/>
      <protection/>
    </xf>
    <xf numFmtId="1" fontId="28" fillId="0" borderId="0" xfId="0" applyNumberFormat="1" applyFont="1" applyAlignment="1" applyProtection="1">
      <alignment horizontal="center"/>
      <protection/>
    </xf>
    <xf numFmtId="2" fontId="28" fillId="0" borderId="0" xfId="0" applyNumberFormat="1" applyFont="1" applyAlignment="1" applyProtection="1">
      <alignment horizontal="left"/>
      <protection/>
    </xf>
    <xf numFmtId="179" fontId="28" fillId="0" borderId="0" xfId="71" applyFont="1" applyAlignment="1" applyProtection="1">
      <alignment horizontal="right"/>
      <protection/>
    </xf>
    <xf numFmtId="0" fontId="28" fillId="0" borderId="0" xfId="0" applyFont="1" applyAlignment="1" applyProtection="1">
      <alignment wrapText="1"/>
      <protection/>
    </xf>
    <xf numFmtId="0" fontId="28" fillId="0" borderId="0" xfId="0" applyFont="1" applyAlignment="1" applyProtection="1">
      <alignment horizontal="center" wrapText="1"/>
      <protection/>
    </xf>
    <xf numFmtId="2" fontId="28" fillId="0" borderId="0" xfId="0" applyNumberFormat="1" applyFont="1" applyAlignment="1" applyProtection="1">
      <alignment wrapText="1"/>
      <protection/>
    </xf>
    <xf numFmtId="1" fontId="28" fillId="0" borderId="0" xfId="0" applyNumberFormat="1" applyFont="1" applyAlignment="1" applyProtection="1">
      <alignment/>
      <protection/>
    </xf>
    <xf numFmtId="2" fontId="29" fillId="0" borderId="0" xfId="0" applyNumberFormat="1" applyFont="1" applyAlignment="1" applyProtection="1">
      <alignment horizontal="right" vertical="center"/>
      <protection/>
    </xf>
    <xf numFmtId="0" fontId="29" fillId="0" borderId="0" xfId="0" applyFont="1" applyAlignment="1" applyProtection="1">
      <alignment horizontal="right" vertical="center"/>
      <protection/>
    </xf>
    <xf numFmtId="2" fontId="29" fillId="0" borderId="0" xfId="0" applyNumberFormat="1" applyFont="1" applyAlignment="1" applyProtection="1">
      <alignment horizontal="center" vertical="center"/>
      <protection/>
    </xf>
    <xf numFmtId="0" fontId="29" fillId="0" borderId="0" xfId="0" applyFont="1" applyAlignment="1" applyProtection="1">
      <alignment vertical="center"/>
      <protection/>
    </xf>
    <xf numFmtId="203" fontId="29" fillId="0" borderId="0" xfId="71" applyNumberFormat="1" applyFont="1" applyAlignment="1" applyProtection="1">
      <alignment vertical="center"/>
      <protection/>
    </xf>
    <xf numFmtId="0" fontId="33" fillId="0" borderId="0" xfId="0" applyFont="1" applyAlignment="1" applyProtection="1">
      <alignment/>
      <protection/>
    </xf>
    <xf numFmtId="2" fontId="29" fillId="0" borderId="0" xfId="0" applyNumberFormat="1" applyFont="1" applyAlignment="1" applyProtection="1">
      <alignment horizontal="left" vertical="center"/>
      <protection/>
    </xf>
    <xf numFmtId="179" fontId="28" fillId="0" borderId="0" xfId="71" applyFont="1" applyFill="1" applyAlignment="1" applyProtection="1">
      <alignment horizontal="center"/>
      <protection/>
    </xf>
    <xf numFmtId="0" fontId="28" fillId="0" borderId="20" xfId="0" applyFont="1" applyBorder="1" applyAlignment="1" applyProtection="1">
      <alignment/>
      <protection/>
    </xf>
    <xf numFmtId="1" fontId="28" fillId="0" borderId="21" xfId="0" applyNumberFormat="1" applyFont="1" applyBorder="1" applyAlignment="1" applyProtection="1">
      <alignment/>
      <protection/>
    </xf>
    <xf numFmtId="0" fontId="28" fillId="0" borderId="21" xfId="0" applyFont="1" applyBorder="1" applyAlignment="1" applyProtection="1">
      <alignment/>
      <protection/>
    </xf>
    <xf numFmtId="0" fontId="28" fillId="0" borderId="21" xfId="0" applyFont="1" applyBorder="1" applyAlignment="1" applyProtection="1">
      <alignment horizontal="center"/>
      <protection/>
    </xf>
    <xf numFmtId="179" fontId="28" fillId="0" borderId="21" xfId="71" applyFont="1" applyBorder="1" applyAlignment="1" applyProtection="1">
      <alignment horizontal="center"/>
      <protection/>
    </xf>
    <xf numFmtId="179" fontId="28" fillId="0" borderId="21" xfId="71" applyFont="1" applyBorder="1" applyAlignment="1" applyProtection="1">
      <alignment horizontal="right"/>
      <protection/>
    </xf>
    <xf numFmtId="0" fontId="28" fillId="0" borderId="22" xfId="0" applyFont="1" applyBorder="1" applyAlignment="1" applyProtection="1">
      <alignment/>
      <protection/>
    </xf>
    <xf numFmtId="179" fontId="28" fillId="0" borderId="0" xfId="71" applyFont="1" applyBorder="1" applyAlignment="1" applyProtection="1">
      <alignment horizontal="center"/>
      <protection/>
    </xf>
    <xf numFmtId="179" fontId="29" fillId="0" borderId="0" xfId="71" applyFont="1" applyAlignment="1" applyProtection="1">
      <alignment horizontal="right"/>
      <protection/>
    </xf>
    <xf numFmtId="4" fontId="28" fillId="0" borderId="0" xfId="71" applyNumberFormat="1" applyFont="1" applyAlignment="1" applyProtection="1">
      <alignment horizontal="center"/>
      <protection/>
    </xf>
    <xf numFmtId="0" fontId="28" fillId="0" borderId="10" xfId="0" applyFont="1" applyBorder="1" applyAlignment="1" applyProtection="1">
      <alignment/>
      <protection/>
    </xf>
    <xf numFmtId="1" fontId="28" fillId="0" borderId="10" xfId="0" applyNumberFormat="1" applyFont="1" applyBorder="1" applyAlignment="1" applyProtection="1">
      <alignment/>
      <protection/>
    </xf>
    <xf numFmtId="0" fontId="28" fillId="0" borderId="10" xfId="0" applyFont="1" applyBorder="1" applyAlignment="1" applyProtection="1">
      <alignment horizontal="center"/>
      <protection/>
    </xf>
    <xf numFmtId="179" fontId="28" fillId="0" borderId="10" xfId="71" applyFont="1" applyBorder="1" applyAlignment="1" applyProtection="1">
      <alignment horizontal="center"/>
      <protection/>
    </xf>
    <xf numFmtId="179" fontId="28" fillId="0" borderId="10" xfId="71" applyFont="1" applyBorder="1" applyAlignment="1" applyProtection="1">
      <alignment horizontal="right"/>
      <protection/>
    </xf>
    <xf numFmtId="0" fontId="28" fillId="0" borderId="23" xfId="0" applyFont="1" applyBorder="1" applyAlignment="1" applyProtection="1">
      <alignment/>
      <protection/>
    </xf>
    <xf numFmtId="1" fontId="28" fillId="0" borderId="19" xfId="0" applyNumberFormat="1" applyFont="1" applyBorder="1" applyAlignment="1" applyProtection="1">
      <alignment/>
      <protection/>
    </xf>
    <xf numFmtId="0" fontId="28" fillId="0" borderId="19" xfId="0" applyFont="1" applyBorder="1" applyAlignment="1" applyProtection="1">
      <alignment horizontal="center"/>
      <protection/>
    </xf>
    <xf numFmtId="179" fontId="28" fillId="0" borderId="19" xfId="71" applyFont="1" applyBorder="1" applyAlignment="1" applyProtection="1">
      <alignment horizontal="center"/>
      <protection/>
    </xf>
    <xf numFmtId="179" fontId="28" fillId="0" borderId="19" xfId="71" applyFont="1" applyBorder="1" applyAlignment="1" applyProtection="1">
      <alignment horizontal="right"/>
      <protection/>
    </xf>
    <xf numFmtId="0" fontId="28" fillId="0" borderId="24" xfId="0" applyFont="1" applyBorder="1" applyAlignment="1" applyProtection="1">
      <alignment/>
      <protection/>
    </xf>
    <xf numFmtId="179" fontId="28" fillId="0" borderId="0" xfId="71" applyFont="1" applyBorder="1" applyAlignment="1" applyProtection="1">
      <alignment horizontal="right"/>
      <protection/>
    </xf>
    <xf numFmtId="0" fontId="28" fillId="0" borderId="11" xfId="0" applyFont="1" applyBorder="1" applyAlignment="1" applyProtection="1">
      <alignment horizontal="center"/>
      <protection/>
    </xf>
    <xf numFmtId="179" fontId="28" fillId="0" borderId="11" xfId="71" applyFont="1" applyBorder="1" applyAlignment="1" applyProtection="1">
      <alignment horizontal="center"/>
      <protection/>
    </xf>
    <xf numFmtId="204" fontId="28" fillId="0" borderId="0" xfId="71" applyNumberFormat="1" applyFont="1" applyAlignment="1" applyProtection="1">
      <alignment horizontal="center"/>
      <protection/>
    </xf>
    <xf numFmtId="0" fontId="34" fillId="0" borderId="0" xfId="0" applyFont="1" applyAlignment="1" applyProtection="1">
      <alignment/>
      <protection/>
    </xf>
    <xf numFmtId="0" fontId="26" fillId="0" borderId="0" xfId="0" applyFont="1" applyAlignment="1" applyProtection="1">
      <alignment/>
      <protection/>
    </xf>
    <xf numFmtId="0" fontId="0" fillId="0" borderId="0" xfId="0" applyAlignment="1" applyProtection="1">
      <alignment horizontal="center" vertical="center"/>
      <protection/>
    </xf>
    <xf numFmtId="0" fontId="24" fillId="0" borderId="0" xfId="0" applyFont="1" applyAlignment="1" applyProtection="1">
      <alignment/>
      <protection/>
    </xf>
    <xf numFmtId="4" fontId="28" fillId="0" borderId="0" xfId="0" applyNumberFormat="1" applyFont="1" applyAlignment="1" applyProtection="1">
      <alignment horizontal="center"/>
      <protection/>
    </xf>
    <xf numFmtId="1" fontId="0" fillId="0" borderId="0" xfId="0" applyNumberFormat="1" applyAlignment="1" applyProtection="1">
      <alignment horizontal="center"/>
      <protection/>
    </xf>
    <xf numFmtId="0" fontId="0" fillId="0" borderId="0" xfId="0" applyAlignment="1" applyProtection="1">
      <alignment horizontal="center"/>
      <protection/>
    </xf>
    <xf numFmtId="2" fontId="0" fillId="0" borderId="0" xfId="0" applyNumberFormat="1" applyAlignment="1" applyProtection="1">
      <alignment horizontal="center"/>
      <protection/>
    </xf>
    <xf numFmtId="179" fontId="0" fillId="0" borderId="0" xfId="71" applyFont="1" applyAlignment="1" applyProtection="1">
      <alignment horizontal="center"/>
      <protection/>
    </xf>
    <xf numFmtId="179" fontId="0" fillId="0" borderId="0" xfId="71" applyFont="1" applyAlignment="1" applyProtection="1">
      <alignment horizontal="right"/>
      <protection/>
    </xf>
    <xf numFmtId="0" fontId="24" fillId="0" borderId="0" xfId="0" applyFont="1" applyAlignment="1" applyProtection="1">
      <alignment/>
      <protection/>
    </xf>
    <xf numFmtId="1" fontId="28" fillId="0" borderId="0" xfId="0" applyNumberFormat="1" applyFont="1" applyAlignment="1" applyProtection="1">
      <alignment horizontal="center"/>
      <protection/>
    </xf>
    <xf numFmtId="0" fontId="25" fillId="0" borderId="23" xfId="0" applyFont="1" applyBorder="1" applyAlignment="1" applyProtection="1">
      <alignment/>
      <protection/>
    </xf>
    <xf numFmtId="1" fontId="0" fillId="0" borderId="19" xfId="0" applyNumberFormat="1" applyFont="1" applyBorder="1" applyAlignment="1" applyProtection="1">
      <alignment/>
      <protection/>
    </xf>
    <xf numFmtId="0" fontId="0" fillId="0" borderId="19" xfId="0" applyFont="1" applyBorder="1" applyAlignment="1" applyProtection="1">
      <alignment/>
      <protection/>
    </xf>
    <xf numFmtId="0" fontId="0" fillId="0" borderId="19" xfId="0" applyFont="1" applyBorder="1" applyAlignment="1" applyProtection="1">
      <alignment horizontal="center"/>
      <protection/>
    </xf>
    <xf numFmtId="179" fontId="0" fillId="0" borderId="19" xfId="71" applyFont="1" applyBorder="1" applyAlignment="1" applyProtection="1">
      <alignment horizontal="center"/>
      <protection/>
    </xf>
    <xf numFmtId="179" fontId="25" fillId="0" borderId="19" xfId="71" applyFont="1" applyBorder="1" applyAlignment="1" applyProtection="1">
      <alignment horizontal="right"/>
      <protection/>
    </xf>
    <xf numFmtId="0" fontId="28" fillId="34" borderId="0" xfId="0" applyFont="1" applyFill="1" applyAlignment="1" applyProtection="1">
      <alignment/>
      <protection locked="0"/>
    </xf>
    <xf numFmtId="179" fontId="0" fillId="0" borderId="0" xfId="0" applyNumberFormat="1" applyAlignment="1" applyProtection="1">
      <alignment/>
      <protection/>
    </xf>
    <xf numFmtId="179" fontId="0" fillId="0" borderId="0" xfId="0" applyNumberFormat="1" applyFont="1" applyAlignment="1" applyProtection="1">
      <alignment/>
      <protection/>
    </xf>
    <xf numFmtId="179" fontId="28" fillId="0" borderId="0" xfId="71" applyNumberFormat="1" applyFont="1" applyAlignment="1" applyProtection="1">
      <alignment horizontal="right"/>
      <protection/>
    </xf>
    <xf numFmtId="179" fontId="28" fillId="0" borderId="10" xfId="71" applyNumberFormat="1" applyFont="1" applyBorder="1" applyAlignment="1" applyProtection="1">
      <alignment horizontal="right"/>
      <protection/>
    </xf>
    <xf numFmtId="179" fontId="28" fillId="0" borderId="21" xfId="71" applyNumberFormat="1" applyFont="1" applyBorder="1" applyAlignment="1" applyProtection="1">
      <alignment horizontal="right"/>
      <protection/>
    </xf>
    <xf numFmtId="179" fontId="29" fillId="0" borderId="0" xfId="71" applyNumberFormat="1" applyFont="1" applyAlignment="1" applyProtection="1">
      <alignment horizontal="right"/>
      <protection/>
    </xf>
    <xf numFmtId="179" fontId="28" fillId="0" borderId="19" xfId="71" applyNumberFormat="1" applyFont="1" applyBorder="1" applyAlignment="1" applyProtection="1">
      <alignment horizontal="right"/>
      <protection/>
    </xf>
    <xf numFmtId="179" fontId="28" fillId="0" borderId="0" xfId="71" applyNumberFormat="1" applyFont="1" applyBorder="1" applyAlignment="1" applyProtection="1">
      <alignment horizontal="right"/>
      <protection/>
    </xf>
    <xf numFmtId="179" fontId="28" fillId="0" borderId="0" xfId="71" applyNumberFormat="1" applyFont="1" applyBorder="1" applyAlignment="1" applyProtection="1">
      <alignment horizontal="center"/>
      <protection/>
    </xf>
    <xf numFmtId="179" fontId="28" fillId="0" borderId="11" xfId="71" applyNumberFormat="1" applyFont="1" applyBorder="1" applyAlignment="1" applyProtection="1">
      <alignment horizontal="center"/>
      <protection/>
    </xf>
    <xf numFmtId="179" fontId="0" fillId="0" borderId="0" xfId="0" applyNumberFormat="1" applyAlignment="1" applyProtection="1">
      <alignment horizontal="center" vertical="center"/>
      <protection/>
    </xf>
    <xf numFmtId="179" fontId="28" fillId="0" borderId="0" xfId="71" applyNumberFormat="1" applyFont="1" applyAlignment="1" applyProtection="1">
      <alignment horizontal="center" vertical="center"/>
      <protection/>
    </xf>
    <xf numFmtId="179" fontId="28" fillId="0" borderId="0" xfId="0" applyNumberFormat="1" applyFont="1" applyAlignment="1" applyProtection="1">
      <alignment horizontal="center"/>
      <protection/>
    </xf>
    <xf numFmtId="179" fontId="25" fillId="0" borderId="0" xfId="71" applyNumberFormat="1" applyFont="1" applyAlignment="1" applyProtection="1">
      <alignment horizontal="center"/>
      <protection/>
    </xf>
    <xf numFmtId="179" fontId="0" fillId="0" borderId="0" xfId="71" applyNumberFormat="1" applyFont="1" applyAlignment="1" applyProtection="1">
      <alignment horizontal="right"/>
      <protection/>
    </xf>
    <xf numFmtId="179" fontId="25" fillId="0" borderId="0" xfId="71" applyNumberFormat="1" applyFont="1" applyAlignment="1" applyProtection="1">
      <alignment horizontal="center" vertical="center"/>
      <protection/>
    </xf>
    <xf numFmtId="179" fontId="25" fillId="0" borderId="19" xfId="71" applyNumberFormat="1" applyFont="1" applyBorder="1" applyAlignment="1" applyProtection="1">
      <alignment horizontal="right"/>
      <protection/>
    </xf>
    <xf numFmtId="2" fontId="28" fillId="35" borderId="0" xfId="0" applyNumberFormat="1" applyFont="1" applyFill="1" applyAlignment="1" applyProtection="1">
      <alignment horizontal="center"/>
      <protection locked="0"/>
    </xf>
    <xf numFmtId="179" fontId="28" fillId="35" borderId="0" xfId="71" applyFont="1" applyFill="1" applyAlignment="1" applyProtection="1">
      <alignment horizontal="center"/>
      <protection locked="0"/>
    </xf>
    <xf numFmtId="2" fontId="28" fillId="35" borderId="0" xfId="0" applyNumberFormat="1" applyFont="1" applyFill="1" applyAlignment="1" applyProtection="1">
      <alignment horizontal="center"/>
      <protection locked="0"/>
    </xf>
    <xf numFmtId="0" fontId="28" fillId="35" borderId="0" xfId="0" applyFont="1" applyFill="1" applyAlignment="1" applyProtection="1">
      <alignment/>
      <protection locked="0"/>
    </xf>
    <xf numFmtId="4" fontId="28" fillId="35" borderId="0" xfId="0" applyNumberFormat="1" applyFont="1" applyFill="1" applyAlignment="1" applyProtection="1">
      <alignment horizontal="center"/>
      <protection locked="0"/>
    </xf>
    <xf numFmtId="195" fontId="28" fillId="35" borderId="0" xfId="71" applyNumberFormat="1" applyFont="1" applyFill="1" applyAlignment="1" applyProtection="1">
      <alignment horizontal="center"/>
      <protection locked="0"/>
    </xf>
    <xf numFmtId="2" fontId="0" fillId="0" borderId="0" xfId="0" applyNumberFormat="1" applyAlignment="1" applyProtection="1">
      <alignment/>
      <protection/>
    </xf>
    <xf numFmtId="2" fontId="28" fillId="0" borderId="18" xfId="0" applyNumberFormat="1" applyFont="1" applyBorder="1" applyAlignment="1" applyProtection="1">
      <alignment/>
      <protection/>
    </xf>
    <xf numFmtId="2" fontId="30" fillId="0" borderId="0" xfId="0" applyNumberFormat="1" applyFont="1" applyAlignment="1" applyProtection="1">
      <alignment/>
      <protection/>
    </xf>
    <xf numFmtId="2" fontId="28" fillId="0" borderId="19" xfId="0" applyNumberFormat="1" applyFont="1" applyBorder="1" applyAlignment="1" applyProtection="1">
      <alignment/>
      <protection/>
    </xf>
    <xf numFmtId="2" fontId="0" fillId="0" borderId="0" xfId="0" applyNumberFormat="1" applyFont="1" applyAlignment="1" applyProtection="1">
      <alignment/>
      <protection/>
    </xf>
    <xf numFmtId="2" fontId="28" fillId="0" borderId="0" xfId="71" applyNumberFormat="1" applyFont="1" applyAlignment="1" applyProtection="1">
      <alignment horizontal="center"/>
      <protection/>
    </xf>
    <xf numFmtId="2" fontId="28" fillId="35" borderId="0" xfId="71" applyNumberFormat="1" applyFont="1" applyFill="1" applyAlignment="1" applyProtection="1">
      <alignment horizontal="center"/>
      <protection locked="0"/>
    </xf>
    <xf numFmtId="2" fontId="28" fillId="0" borderId="0" xfId="71" applyNumberFormat="1" applyFont="1" applyFill="1" applyAlignment="1" applyProtection="1">
      <alignment horizontal="center"/>
      <protection/>
    </xf>
    <xf numFmtId="2" fontId="28" fillId="0" borderId="21" xfId="71" applyNumberFormat="1" applyFont="1" applyBorder="1" applyAlignment="1" applyProtection="1">
      <alignment horizontal="center"/>
      <protection/>
    </xf>
    <xf numFmtId="2" fontId="28" fillId="0" borderId="0" xfId="71" applyNumberFormat="1" applyFont="1" applyBorder="1" applyAlignment="1" applyProtection="1">
      <alignment horizontal="center"/>
      <protection/>
    </xf>
    <xf numFmtId="2" fontId="28" fillId="35" borderId="0" xfId="0" applyNumberFormat="1" applyFont="1" applyFill="1" applyAlignment="1" applyProtection="1">
      <alignment/>
      <protection locked="0"/>
    </xf>
    <xf numFmtId="2" fontId="28" fillId="0" borderId="0" xfId="0" applyNumberFormat="1" applyFont="1" applyFill="1" applyAlignment="1" applyProtection="1">
      <alignment/>
      <protection/>
    </xf>
    <xf numFmtId="2" fontId="28" fillId="0" borderId="10" xfId="71" applyNumberFormat="1" applyFont="1" applyBorder="1" applyAlignment="1" applyProtection="1">
      <alignment horizontal="center"/>
      <protection/>
    </xf>
    <xf numFmtId="2" fontId="28" fillId="0" borderId="19" xfId="71" applyNumberFormat="1" applyFont="1" applyBorder="1" applyAlignment="1" applyProtection="1">
      <alignment horizontal="center"/>
      <protection/>
    </xf>
    <xf numFmtId="2" fontId="28" fillId="0" borderId="11" xfId="0" applyNumberFormat="1" applyFont="1" applyBorder="1" applyAlignment="1" applyProtection="1">
      <alignment horizontal="center"/>
      <protection/>
    </xf>
    <xf numFmtId="2" fontId="0" fillId="0" borderId="0" xfId="71" applyNumberFormat="1" applyFont="1" applyAlignment="1" applyProtection="1">
      <alignment horizontal="center"/>
      <protection/>
    </xf>
    <xf numFmtId="2" fontId="0" fillId="0" borderId="19" xfId="71" applyNumberFormat="1" applyFont="1" applyBorder="1" applyAlignment="1" applyProtection="1">
      <alignment horizontal="center"/>
      <protection/>
    </xf>
    <xf numFmtId="179" fontId="0" fillId="35" borderId="0" xfId="69" applyFont="1" applyFill="1" applyAlignment="1" applyProtection="1">
      <alignment/>
      <protection locked="0"/>
    </xf>
    <xf numFmtId="4" fontId="11" fillId="35" borderId="0" xfId="0" applyNumberFormat="1" applyFont="1" applyFill="1" applyAlignment="1" applyProtection="1">
      <alignment/>
      <protection locked="0"/>
    </xf>
    <xf numFmtId="4" fontId="11" fillId="35" borderId="0" xfId="0" applyNumberFormat="1" applyFont="1" applyFill="1" applyAlignment="1" applyProtection="1">
      <alignment horizontal="right"/>
      <protection locked="0"/>
    </xf>
    <xf numFmtId="49" fontId="28" fillId="0" borderId="0" xfId="0" applyNumberFormat="1" applyFont="1" applyAlignment="1" applyProtection="1">
      <alignment/>
      <protection/>
    </xf>
    <xf numFmtId="179" fontId="28" fillId="0" borderId="19" xfId="0" applyNumberFormat="1" applyFont="1" applyBorder="1" applyAlignment="1" applyProtection="1">
      <alignment/>
      <protection/>
    </xf>
    <xf numFmtId="179" fontId="28" fillId="0" borderId="0" xfId="71" applyNumberFormat="1" applyFont="1" applyAlignment="1" applyProtection="1">
      <alignment horizontal="center"/>
      <protection/>
    </xf>
    <xf numFmtId="179" fontId="29" fillId="0" borderId="0" xfId="0" applyNumberFormat="1" applyFont="1" applyAlignment="1" applyProtection="1">
      <alignment horizontal="center" vertical="center"/>
      <protection/>
    </xf>
    <xf numFmtId="179" fontId="28" fillId="0" borderId="0" xfId="71" applyNumberFormat="1" applyFont="1" applyFill="1" applyAlignment="1" applyProtection="1">
      <alignment horizontal="center"/>
      <protection/>
    </xf>
    <xf numFmtId="179" fontId="28" fillId="0" borderId="10" xfId="71" applyNumberFormat="1" applyFont="1" applyBorder="1" applyAlignment="1" applyProtection="1">
      <alignment horizontal="center"/>
      <protection/>
    </xf>
    <xf numFmtId="179" fontId="28" fillId="0" borderId="21" xfId="71" applyNumberFormat="1" applyFont="1" applyBorder="1" applyAlignment="1" applyProtection="1">
      <alignment horizontal="center"/>
      <protection/>
    </xf>
    <xf numFmtId="179" fontId="28" fillId="0" borderId="19" xfId="71" applyNumberFormat="1" applyFont="1" applyBorder="1" applyAlignment="1" applyProtection="1">
      <alignment horizontal="center"/>
      <protection/>
    </xf>
    <xf numFmtId="179" fontId="28" fillId="0" borderId="11" xfId="0" applyNumberFormat="1" applyFont="1" applyBorder="1" applyAlignment="1" applyProtection="1">
      <alignment horizontal="center"/>
      <protection/>
    </xf>
    <xf numFmtId="179" fontId="0" fillId="0" borderId="0" xfId="0" applyNumberFormat="1" applyAlignment="1" applyProtection="1">
      <alignment horizontal="center"/>
      <protection/>
    </xf>
    <xf numFmtId="179" fontId="0" fillId="0" borderId="0" xfId="71" applyNumberFormat="1" applyFont="1" applyAlignment="1" applyProtection="1">
      <alignment horizontal="center"/>
      <protection/>
    </xf>
    <xf numFmtId="179" fontId="28" fillId="0" borderId="0" xfId="0" applyNumberFormat="1" applyFont="1" applyAlignment="1" applyProtection="1">
      <alignment horizontal="center"/>
      <protection/>
    </xf>
    <xf numFmtId="179" fontId="28" fillId="0" borderId="0" xfId="0" applyNumberFormat="1" applyFont="1" applyAlignment="1" applyProtection="1">
      <alignment horizontal="left"/>
      <protection/>
    </xf>
    <xf numFmtId="179" fontId="0" fillId="0" borderId="19" xfId="71" applyNumberFormat="1" applyFont="1" applyBorder="1" applyAlignment="1" applyProtection="1">
      <alignment horizontal="center"/>
      <protection/>
    </xf>
    <xf numFmtId="179" fontId="28" fillId="0" borderId="0" xfId="71" applyNumberFormat="1" applyFont="1" applyFill="1" applyAlignment="1" applyProtection="1">
      <alignment horizontal="right"/>
      <protection/>
    </xf>
    <xf numFmtId="179" fontId="28" fillId="35" borderId="0" xfId="0" applyNumberFormat="1" applyFont="1" applyFill="1" applyAlignment="1" applyProtection="1">
      <alignment horizontal="center"/>
      <protection locked="0"/>
    </xf>
    <xf numFmtId="179" fontId="28" fillId="35" borderId="0" xfId="71" applyNumberFormat="1" applyFont="1" applyFill="1" applyAlignment="1" applyProtection="1">
      <alignment horizontal="center"/>
      <protection locked="0"/>
    </xf>
    <xf numFmtId="179" fontId="28" fillId="35" borderId="0" xfId="0" applyNumberFormat="1" applyFont="1" applyFill="1" applyAlignment="1" applyProtection="1">
      <alignment/>
      <protection locked="0"/>
    </xf>
    <xf numFmtId="179" fontId="28" fillId="35" borderId="0" xfId="0" applyNumberFormat="1" applyFont="1" applyFill="1" applyAlignment="1" applyProtection="1">
      <alignment horizontal="center"/>
      <protection locked="0"/>
    </xf>
    <xf numFmtId="4" fontId="88" fillId="35" borderId="0" xfId="0" applyNumberFormat="1" applyFont="1" applyFill="1" applyBorder="1" applyAlignment="1" applyProtection="1">
      <alignment/>
      <protection locked="0"/>
    </xf>
    <xf numFmtId="4" fontId="88" fillId="35" borderId="0" xfId="0" applyNumberFormat="1" applyFont="1" applyFill="1" applyAlignment="1" applyProtection="1">
      <alignment/>
      <protection locked="0"/>
    </xf>
    <xf numFmtId="4" fontId="88" fillId="35" borderId="0" xfId="0" applyNumberFormat="1" applyFont="1" applyFill="1" applyAlignment="1" applyProtection="1">
      <alignment/>
      <protection locked="0"/>
    </xf>
    <xf numFmtId="4" fontId="88" fillId="34" borderId="0" xfId="0" applyNumberFormat="1" applyFont="1" applyFill="1" applyBorder="1" applyAlignment="1" applyProtection="1">
      <alignment/>
      <protection locked="0"/>
    </xf>
    <xf numFmtId="0" fontId="36" fillId="0" borderId="0" xfId="44" applyFont="1" applyAlignment="1">
      <alignment horizontal="center" wrapText="1"/>
      <protection/>
    </xf>
    <xf numFmtId="0" fontId="11" fillId="0" borderId="0" xfId="45" applyFont="1" applyAlignment="1">
      <alignment horizontal="left" wrapText="1"/>
      <protection/>
    </xf>
    <xf numFmtId="0" fontId="11" fillId="0" borderId="0" xfId="44" applyFont="1" applyBorder="1" applyAlignment="1">
      <alignment horizontal="left" wrapText="1"/>
      <protection/>
    </xf>
    <xf numFmtId="0" fontId="11" fillId="0" borderId="0" xfId="44" applyFont="1" applyFill="1" applyAlignment="1">
      <alignment horizontal="left" wrapText="1"/>
      <protection/>
    </xf>
    <xf numFmtId="0" fontId="85" fillId="0" borderId="0" xfId="45" applyFont="1" applyAlignment="1">
      <alignment horizontal="left" wrapText="1"/>
      <protection/>
    </xf>
    <xf numFmtId="49" fontId="11" fillId="0" borderId="0" xfId="48" applyNumberFormat="1" applyFont="1" applyBorder="1" applyAlignment="1">
      <alignment horizontal="left" wrapText="1"/>
      <protection/>
    </xf>
    <xf numFmtId="49" fontId="0" fillId="0" borderId="0" xfId="48" applyNumberFormat="1" applyFont="1" applyBorder="1" applyAlignment="1">
      <alignment horizontal="left" wrapText="1"/>
      <protection/>
    </xf>
    <xf numFmtId="0" fontId="11" fillId="0" borderId="0" xfId="44" applyFont="1" applyAlignment="1">
      <alignment horizontal="left" wrapText="1"/>
      <protection/>
    </xf>
    <xf numFmtId="0" fontId="6" fillId="0" borderId="0" xfId="0" applyFont="1" applyFill="1" applyAlignment="1">
      <alignment wrapText="1"/>
    </xf>
    <xf numFmtId="4" fontId="6" fillId="0" borderId="0" xfId="0" applyNumberFormat="1" applyFont="1" applyFill="1" applyAlignment="1">
      <alignment/>
    </xf>
    <xf numFmtId="0" fontId="8" fillId="0" borderId="0" xfId="0" applyFont="1" applyFill="1" applyAlignment="1">
      <alignment horizontal="right"/>
    </xf>
    <xf numFmtId="4" fontId="8" fillId="0" borderId="0" xfId="0" applyNumberFormat="1" applyFont="1" applyFill="1" applyAlignment="1">
      <alignment/>
    </xf>
    <xf numFmtId="0" fontId="7" fillId="0" borderId="0" xfId="0" applyFont="1" applyFill="1" applyAlignment="1">
      <alignment horizontal="right"/>
    </xf>
    <xf numFmtId="4" fontId="7" fillId="0" borderId="0" xfId="0" applyNumberFormat="1" applyFont="1" applyFill="1" applyAlignment="1">
      <alignment/>
    </xf>
    <xf numFmtId="0" fontId="7" fillId="0" borderId="0" xfId="0" applyFont="1" applyFill="1" applyAlignment="1">
      <alignment horizontal="center" wrapText="1"/>
    </xf>
    <xf numFmtId="4" fontId="7" fillId="0" borderId="0" xfId="0" applyNumberFormat="1" applyFont="1" applyFill="1" applyAlignment="1">
      <alignment horizontal="center"/>
    </xf>
    <xf numFmtId="0" fontId="7" fillId="0" borderId="0" xfId="0" applyFont="1" applyFill="1" applyBorder="1" applyAlignment="1">
      <alignment horizontal="center" wrapText="1"/>
    </xf>
    <xf numFmtId="4" fontId="7" fillId="0" borderId="0" xfId="0" applyNumberFormat="1" applyFont="1" applyFill="1" applyBorder="1" applyAlignment="1">
      <alignment horizontal="center"/>
    </xf>
    <xf numFmtId="0" fontId="6" fillId="0" borderId="0" xfId="0" applyFont="1" applyFill="1" applyAlignment="1">
      <alignment horizontal="right"/>
    </xf>
    <xf numFmtId="0" fontId="6" fillId="0" borderId="0" xfId="0" applyFont="1" applyFill="1" applyAlignment="1">
      <alignment horizontal="right" wrapText="1"/>
    </xf>
    <xf numFmtId="4" fontId="6" fillId="0" borderId="0" xfId="0" applyNumberFormat="1" applyFont="1" applyFill="1" applyAlignment="1">
      <alignment horizontal="center"/>
    </xf>
    <xf numFmtId="0" fontId="82" fillId="0" borderId="0" xfId="0" applyFont="1" applyFill="1" applyAlignment="1">
      <alignment horizontal="center" wrapText="1"/>
    </xf>
    <xf numFmtId="4" fontId="84" fillId="0" borderId="0" xfId="0" applyNumberFormat="1" applyFont="1" applyFill="1" applyAlignment="1">
      <alignment/>
    </xf>
    <xf numFmtId="0" fontId="3" fillId="0" borderId="10" xfId="0" applyFont="1" applyFill="1" applyBorder="1" applyAlignment="1">
      <alignment horizontal="center" wrapText="1"/>
    </xf>
    <xf numFmtId="4" fontId="6" fillId="0" borderId="10" xfId="0" applyNumberFormat="1" applyFont="1" applyFill="1" applyBorder="1" applyAlignment="1">
      <alignment horizontal="center"/>
    </xf>
    <xf numFmtId="0" fontId="6" fillId="0" borderId="25" xfId="0" applyFont="1" applyFill="1" applyBorder="1" applyAlignment="1">
      <alignment horizontal="center" wrapText="1"/>
    </xf>
    <xf numFmtId="0" fontId="6" fillId="0" borderId="0" xfId="0" applyFont="1" applyFill="1" applyAlignment="1">
      <alignment horizontal="center" wrapText="1"/>
    </xf>
    <xf numFmtId="4" fontId="6" fillId="0" borderId="0" xfId="0" applyNumberFormat="1" applyFont="1" applyFill="1" applyAlignment="1">
      <alignment wrapText="1"/>
    </xf>
    <xf numFmtId="4" fontId="3" fillId="0" borderId="0" xfId="0" applyNumberFormat="1" applyFont="1" applyFill="1" applyAlignment="1">
      <alignment/>
    </xf>
    <xf numFmtId="0" fontId="3" fillId="0" borderId="0" xfId="0" applyFont="1" applyFill="1" applyAlignment="1">
      <alignment horizontal="center" wrapText="1"/>
    </xf>
    <xf numFmtId="4" fontId="3" fillId="0" borderId="0" xfId="0" applyNumberFormat="1" applyFont="1" applyFill="1" applyAlignment="1">
      <alignment horizontal="center"/>
    </xf>
    <xf numFmtId="0" fontId="4" fillId="0" borderId="0" xfId="0" applyFont="1" applyFill="1" applyAlignment="1">
      <alignment horizontal="center" wrapText="1"/>
    </xf>
    <xf numFmtId="0" fontId="8" fillId="0" borderId="0" xfId="0" applyFont="1" applyFill="1" applyAlignment="1">
      <alignment horizontal="center" vertical="center" wrapText="1"/>
    </xf>
    <xf numFmtId="0" fontId="7" fillId="0" borderId="0" xfId="0" applyFont="1" applyFill="1" applyAlignment="1">
      <alignment horizontal="center" vertical="center" wrapText="1"/>
    </xf>
    <xf numFmtId="4" fontId="9" fillId="0" borderId="0" xfId="0" applyNumberFormat="1" applyFont="1" applyFill="1" applyAlignment="1">
      <alignment horizontal="right"/>
    </xf>
    <xf numFmtId="4" fontId="11" fillId="0" borderId="0" xfId="0" applyNumberFormat="1" applyFont="1" applyAlignment="1">
      <alignment horizontal="left" vertical="top" wrapText="1"/>
    </xf>
    <xf numFmtId="4" fontId="11" fillId="0" borderId="0" xfId="0" applyNumberFormat="1" applyFont="1" applyAlignment="1">
      <alignment vertical="top" wrapText="1"/>
    </xf>
    <xf numFmtId="0" fontId="11" fillId="0" borderId="0" xfId="0" applyFont="1" applyAlignment="1">
      <alignment wrapText="1"/>
    </xf>
    <xf numFmtId="0" fontId="0" fillId="0" borderId="0" xfId="0" applyAlignment="1">
      <alignment wrapText="1"/>
    </xf>
    <xf numFmtId="0" fontId="0" fillId="0" borderId="0" xfId="0" applyFont="1" applyAlignment="1">
      <alignment vertical="top" wrapText="1"/>
    </xf>
    <xf numFmtId="0" fontId="0" fillId="0" borderId="0" xfId="0" applyAlignment="1">
      <alignment vertical="top" wrapText="1"/>
    </xf>
    <xf numFmtId="0" fontId="0" fillId="0" borderId="0" xfId="0" applyFont="1" applyAlignment="1">
      <alignment wrapText="1"/>
    </xf>
    <xf numFmtId="0" fontId="0" fillId="0" borderId="0" xfId="0" applyAlignment="1">
      <alignment/>
    </xf>
  </cellXfs>
  <cellStyles count="60">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Comma 2" xfId="33"/>
    <cellStyle name="Comma 3" xfId="34"/>
    <cellStyle name="Dobro" xfId="35"/>
    <cellStyle name="Hyperlink" xfId="36"/>
    <cellStyle name="Hiperpovezava 2" xfId="37"/>
    <cellStyle name="Izhod" xfId="38"/>
    <cellStyle name="Naslov" xfId="39"/>
    <cellStyle name="Naslov 1" xfId="40"/>
    <cellStyle name="Naslov 2" xfId="41"/>
    <cellStyle name="Naslov 3" xfId="42"/>
    <cellStyle name="Naslov 4" xfId="43"/>
    <cellStyle name="Navadno 2" xfId="44"/>
    <cellStyle name="Navadno 2 6" xfId="45"/>
    <cellStyle name="Navadno 3" xfId="46"/>
    <cellStyle name="Navadno 5" xfId="47"/>
    <cellStyle name="Navadno_SLOV_C" xfId="48"/>
    <cellStyle name="Nevtralno" xfId="49"/>
    <cellStyle name="Normal 2" xfId="50"/>
    <cellStyle name="Followed Hyperlink" xfId="51"/>
    <cellStyle name="Percent" xfId="52"/>
    <cellStyle name="Opomba" xfId="53"/>
    <cellStyle name="Opozorilo" xfId="54"/>
    <cellStyle name="Percent 2" xfId="55"/>
    <cellStyle name="Pojasnjevalno besedilo" xfId="56"/>
    <cellStyle name="Poudarek1" xfId="57"/>
    <cellStyle name="Poudarek2" xfId="58"/>
    <cellStyle name="Poudarek3" xfId="59"/>
    <cellStyle name="Poudarek4" xfId="60"/>
    <cellStyle name="Poudarek5" xfId="61"/>
    <cellStyle name="Poudarek6" xfId="62"/>
    <cellStyle name="Povezana celica" xfId="63"/>
    <cellStyle name="Preveri celico" xfId="64"/>
    <cellStyle name="Računanje" xfId="65"/>
    <cellStyle name="Slabo" xfId="66"/>
    <cellStyle name="Currency" xfId="67"/>
    <cellStyle name="Currency [0]" xfId="68"/>
    <cellStyle name="Comma" xfId="69"/>
    <cellStyle name="Comma [0]" xfId="70"/>
    <cellStyle name="Vejica 2" xfId="71"/>
    <cellStyle name="Vnos" xfId="72"/>
    <cellStyle name="Vsota"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Varnostniki\PROMETNI%20SEKTOR\Ales%20Bucaj\21-1723_IG\Razpis\popis%20de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OPOMBE"/>
      <sheetName val="REKAPITULACIJA"/>
      <sheetName val="PROJEKTANTSKI PREDRAČUN"/>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K145"/>
  <sheetViews>
    <sheetView view="pageBreakPreview" zoomScale="145" zoomScaleSheetLayoutView="145" zoomScalePageLayoutView="0" workbookViewId="0" topLeftCell="A1">
      <selection activeCell="A1" sqref="A1:IV16384"/>
    </sheetView>
  </sheetViews>
  <sheetFormatPr defaultColWidth="9.00390625" defaultRowHeight="12.75"/>
  <cols>
    <col min="1" max="1" width="6.00390625" style="265" customWidth="1"/>
    <col min="2" max="14" width="9.125" style="265" customWidth="1"/>
    <col min="15" max="16384" width="9.125" style="265" customWidth="1"/>
  </cols>
  <sheetData>
    <row r="2" ht="15.75">
      <c r="B2" s="266"/>
    </row>
    <row r="3" spans="1:9" ht="18" customHeight="1">
      <c r="A3" s="474" t="s">
        <v>752</v>
      </c>
      <c r="B3" s="474"/>
      <c r="C3" s="474"/>
      <c r="D3" s="474"/>
      <c r="E3" s="474"/>
      <c r="F3" s="474"/>
      <c r="G3" s="474"/>
      <c r="H3" s="474"/>
      <c r="I3" s="474"/>
    </row>
    <row r="5" spans="1:11" ht="12.75">
      <c r="A5" s="267"/>
      <c r="B5" s="268"/>
      <c r="C5" s="269"/>
      <c r="D5" s="270"/>
      <c r="E5" s="270"/>
      <c r="F5" s="270"/>
      <c r="G5" s="270"/>
      <c r="H5" s="270"/>
      <c r="I5" s="270"/>
      <c r="J5" s="271"/>
      <c r="K5" s="270"/>
    </row>
    <row r="6" spans="1:11" ht="27.75" customHeight="1">
      <c r="A6" s="272" t="s">
        <v>318</v>
      </c>
      <c r="B6" s="475" t="s">
        <v>753</v>
      </c>
      <c r="C6" s="475"/>
      <c r="D6" s="475"/>
      <c r="E6" s="475"/>
      <c r="F6" s="475"/>
      <c r="G6" s="475"/>
      <c r="H6" s="475"/>
      <c r="I6" s="475"/>
      <c r="J6" s="271"/>
      <c r="K6" s="270"/>
    </row>
    <row r="7" spans="1:11" ht="12.75">
      <c r="A7" s="273"/>
      <c r="B7" s="268"/>
      <c r="C7" s="274"/>
      <c r="D7" s="270"/>
      <c r="E7" s="270"/>
      <c r="F7" s="270"/>
      <c r="G7" s="270"/>
      <c r="H7" s="270"/>
      <c r="I7" s="270"/>
      <c r="J7" s="271"/>
      <c r="K7" s="270"/>
    </row>
    <row r="8" spans="1:11" ht="129.75" customHeight="1">
      <c r="A8" s="273" t="s">
        <v>320</v>
      </c>
      <c r="B8" s="476" t="s">
        <v>754</v>
      </c>
      <c r="C8" s="476"/>
      <c r="D8" s="476"/>
      <c r="E8" s="476"/>
      <c r="F8" s="476"/>
      <c r="G8" s="476"/>
      <c r="H8" s="476"/>
      <c r="I8" s="476"/>
      <c r="J8" s="271"/>
      <c r="K8" s="270"/>
    </row>
    <row r="9" spans="1:11" ht="12.75">
      <c r="A9" s="273"/>
      <c r="B9" s="269"/>
      <c r="C9" s="269"/>
      <c r="D9" s="270"/>
      <c r="E9" s="270"/>
      <c r="F9" s="270"/>
      <c r="G9" s="270"/>
      <c r="H9" s="270"/>
      <c r="I9" s="270"/>
      <c r="J9" s="271"/>
      <c r="K9" s="270"/>
    </row>
    <row r="10" spans="1:11" ht="27" customHeight="1">
      <c r="A10" s="273" t="s">
        <v>322</v>
      </c>
      <c r="B10" s="476" t="s">
        <v>777</v>
      </c>
      <c r="C10" s="476"/>
      <c r="D10" s="476"/>
      <c r="E10" s="476"/>
      <c r="F10" s="476"/>
      <c r="G10" s="476"/>
      <c r="H10" s="476"/>
      <c r="I10" s="476"/>
      <c r="J10" s="271"/>
      <c r="K10" s="270"/>
    </row>
    <row r="11" spans="1:11" ht="12.75">
      <c r="A11" s="273"/>
      <c r="B11" s="269"/>
      <c r="C11" s="270"/>
      <c r="D11" s="270"/>
      <c r="E11" s="270"/>
      <c r="F11" s="270"/>
      <c r="G11" s="270"/>
      <c r="H11" s="270"/>
      <c r="I11" s="270"/>
      <c r="J11" s="275"/>
      <c r="K11" s="270"/>
    </row>
    <row r="12" spans="1:11" ht="12.75">
      <c r="A12" s="273" t="s">
        <v>324</v>
      </c>
      <c r="B12" s="476" t="s">
        <v>755</v>
      </c>
      <c r="C12" s="476"/>
      <c r="D12" s="476"/>
      <c r="E12" s="476"/>
      <c r="F12" s="476"/>
      <c r="G12" s="476"/>
      <c r="H12" s="476"/>
      <c r="I12" s="476"/>
      <c r="J12" s="271"/>
      <c r="K12" s="270"/>
    </row>
    <row r="13" spans="1:11" ht="12.75">
      <c r="A13" s="273"/>
      <c r="B13" s="269"/>
      <c r="C13" s="269"/>
      <c r="D13" s="270"/>
      <c r="E13" s="270"/>
      <c r="F13" s="270"/>
      <c r="G13" s="270"/>
      <c r="H13" s="270"/>
      <c r="I13" s="270"/>
      <c r="J13" s="271"/>
      <c r="K13" s="270"/>
    </row>
    <row r="14" spans="1:11" ht="39.75" customHeight="1">
      <c r="A14" s="273" t="s">
        <v>326</v>
      </c>
      <c r="B14" s="476" t="s">
        <v>756</v>
      </c>
      <c r="C14" s="476"/>
      <c r="D14" s="476"/>
      <c r="E14" s="476"/>
      <c r="F14" s="476"/>
      <c r="G14" s="476"/>
      <c r="H14" s="476"/>
      <c r="I14" s="476"/>
      <c r="J14" s="271"/>
      <c r="K14" s="270"/>
    </row>
    <row r="15" spans="1:11" ht="12.75">
      <c r="A15" s="273"/>
      <c r="B15" s="269"/>
      <c r="C15" s="269"/>
      <c r="D15" s="270"/>
      <c r="E15" s="270"/>
      <c r="F15" s="270"/>
      <c r="G15" s="270"/>
      <c r="H15" s="270"/>
      <c r="I15" s="270"/>
      <c r="J15" s="271"/>
      <c r="K15" s="270"/>
    </row>
    <row r="16" spans="1:11" ht="12.75">
      <c r="A16" s="273" t="s">
        <v>328</v>
      </c>
      <c r="B16" s="476" t="s">
        <v>757</v>
      </c>
      <c r="C16" s="476"/>
      <c r="D16" s="476"/>
      <c r="E16" s="476"/>
      <c r="F16" s="476"/>
      <c r="G16" s="476"/>
      <c r="H16" s="476"/>
      <c r="I16" s="476"/>
      <c r="J16" s="275"/>
      <c r="K16" s="270"/>
    </row>
    <row r="17" spans="1:11" ht="12.75">
      <c r="A17" s="273"/>
      <c r="B17" s="268"/>
      <c r="C17" s="269"/>
      <c r="D17" s="270"/>
      <c r="E17" s="270"/>
      <c r="F17" s="270"/>
      <c r="G17" s="270"/>
      <c r="H17" s="270"/>
      <c r="I17" s="270"/>
      <c r="J17" s="271"/>
      <c r="K17" s="270"/>
    </row>
    <row r="18" spans="1:11" ht="39.75" customHeight="1">
      <c r="A18" s="273" t="s">
        <v>330</v>
      </c>
      <c r="B18" s="476" t="s">
        <v>758</v>
      </c>
      <c r="C18" s="476"/>
      <c r="D18" s="476"/>
      <c r="E18" s="476"/>
      <c r="F18" s="476"/>
      <c r="G18" s="476"/>
      <c r="H18" s="476"/>
      <c r="I18" s="476"/>
      <c r="J18" s="271"/>
      <c r="K18" s="270"/>
    </row>
    <row r="19" spans="1:11" ht="12.75">
      <c r="A19" s="273"/>
      <c r="B19" s="269"/>
      <c r="C19" s="269"/>
      <c r="D19" s="270"/>
      <c r="E19" s="270"/>
      <c r="F19" s="270"/>
      <c r="G19" s="270"/>
      <c r="H19" s="270"/>
      <c r="I19" s="270"/>
      <c r="J19" s="271"/>
      <c r="K19" s="270"/>
    </row>
    <row r="20" spans="1:11" ht="27" customHeight="1">
      <c r="A20" s="273" t="s">
        <v>332</v>
      </c>
      <c r="B20" s="476" t="s">
        <v>759</v>
      </c>
      <c r="C20" s="476"/>
      <c r="D20" s="476"/>
      <c r="E20" s="476"/>
      <c r="F20" s="476"/>
      <c r="G20" s="476"/>
      <c r="H20" s="476"/>
      <c r="I20" s="476"/>
      <c r="J20" s="271"/>
      <c r="K20" s="270"/>
    </row>
    <row r="21" spans="1:11" ht="12.75">
      <c r="A21" s="273"/>
      <c r="B21" s="269"/>
      <c r="C21" s="269"/>
      <c r="D21" s="270"/>
      <c r="E21" s="270"/>
      <c r="F21" s="270"/>
      <c r="G21" s="270"/>
      <c r="H21" s="270"/>
      <c r="I21" s="270"/>
      <c r="J21" s="271"/>
      <c r="K21" s="270"/>
    </row>
    <row r="22" spans="1:11" ht="44.25" customHeight="1">
      <c r="A22" s="273" t="s">
        <v>334</v>
      </c>
      <c r="B22" s="477" t="s">
        <v>760</v>
      </c>
      <c r="C22" s="477"/>
      <c r="D22" s="477"/>
      <c r="E22" s="477"/>
      <c r="F22" s="477"/>
      <c r="G22" s="477"/>
      <c r="H22" s="477"/>
      <c r="I22" s="477"/>
      <c r="J22" s="271"/>
      <c r="K22" s="270"/>
    </row>
    <row r="23" spans="1:11" ht="12.75">
      <c r="A23" s="273"/>
      <c r="B23" s="269"/>
      <c r="C23" s="269"/>
      <c r="D23" s="270"/>
      <c r="E23" s="270"/>
      <c r="F23" s="270"/>
      <c r="G23" s="270"/>
      <c r="H23" s="270"/>
      <c r="I23" s="270"/>
      <c r="J23" s="271"/>
      <c r="K23" s="270"/>
    </row>
    <row r="24" spans="1:11" ht="32.25" customHeight="1">
      <c r="A24" s="273" t="s">
        <v>336</v>
      </c>
      <c r="B24" s="476" t="s">
        <v>761</v>
      </c>
      <c r="C24" s="476"/>
      <c r="D24" s="476"/>
      <c r="E24" s="476"/>
      <c r="F24" s="476"/>
      <c r="G24" s="476"/>
      <c r="H24" s="476"/>
      <c r="I24" s="476"/>
      <c r="J24" s="271"/>
      <c r="K24" s="270"/>
    </row>
    <row r="25" spans="1:11" ht="12.75">
      <c r="A25" s="273"/>
      <c r="B25" s="268"/>
      <c r="C25" s="269"/>
      <c r="D25" s="270"/>
      <c r="E25" s="270"/>
      <c r="F25" s="270"/>
      <c r="G25" s="270"/>
      <c r="H25" s="270"/>
      <c r="I25" s="270"/>
      <c r="J25" s="271"/>
      <c r="K25" s="270"/>
    </row>
    <row r="26" spans="1:11" ht="39.75" customHeight="1">
      <c r="A26" s="273" t="s">
        <v>338</v>
      </c>
      <c r="B26" s="478" t="s">
        <v>762</v>
      </c>
      <c r="C26" s="478"/>
      <c r="D26" s="478"/>
      <c r="E26" s="478"/>
      <c r="F26" s="478"/>
      <c r="G26" s="478"/>
      <c r="H26" s="478"/>
      <c r="I26" s="478"/>
      <c r="J26" s="271"/>
      <c r="K26" s="270"/>
    </row>
    <row r="27" spans="1:11" ht="12.75">
      <c r="A27" s="273"/>
      <c r="B27" s="268"/>
      <c r="C27" s="270"/>
      <c r="D27" s="270"/>
      <c r="E27" s="270"/>
      <c r="F27" s="270"/>
      <c r="G27" s="270"/>
      <c r="H27" s="270"/>
      <c r="I27" s="270"/>
      <c r="J27" s="271"/>
      <c r="K27" s="270"/>
    </row>
    <row r="28" spans="1:11" ht="27" customHeight="1">
      <c r="A28" s="273" t="s">
        <v>340</v>
      </c>
      <c r="B28" s="479" t="s">
        <v>763</v>
      </c>
      <c r="C28" s="479"/>
      <c r="D28" s="479"/>
      <c r="E28" s="479"/>
      <c r="F28" s="479"/>
      <c r="G28" s="479"/>
      <c r="H28" s="479"/>
      <c r="I28" s="479"/>
      <c r="J28" s="271"/>
      <c r="K28" s="270"/>
    </row>
    <row r="29" spans="1:11" ht="12.75">
      <c r="A29" s="273"/>
      <c r="B29" s="268"/>
      <c r="C29" s="269"/>
      <c r="D29" s="270"/>
      <c r="E29" s="270"/>
      <c r="F29" s="270"/>
      <c r="G29" s="270"/>
      <c r="H29" s="270"/>
      <c r="I29" s="270"/>
      <c r="J29" s="271"/>
      <c r="K29" s="270"/>
    </row>
    <row r="30" spans="1:11" ht="27" customHeight="1">
      <c r="A30" s="273" t="s">
        <v>342</v>
      </c>
      <c r="B30" s="479" t="s">
        <v>764</v>
      </c>
      <c r="C30" s="479"/>
      <c r="D30" s="479"/>
      <c r="E30" s="479"/>
      <c r="F30" s="479"/>
      <c r="G30" s="479"/>
      <c r="H30" s="479"/>
      <c r="I30" s="479"/>
      <c r="J30" s="271"/>
      <c r="K30" s="270"/>
    </row>
    <row r="31" spans="1:11" ht="12.75">
      <c r="A31" s="273"/>
      <c r="B31" s="276"/>
      <c r="C31" s="269"/>
      <c r="D31" s="270"/>
      <c r="E31" s="270"/>
      <c r="F31" s="270"/>
      <c r="G31" s="270"/>
      <c r="H31" s="270"/>
      <c r="I31" s="270"/>
      <c r="J31" s="271"/>
      <c r="K31" s="270"/>
    </row>
    <row r="32" spans="1:11" ht="12.75">
      <c r="A32" s="273" t="s">
        <v>344</v>
      </c>
      <c r="B32" s="480" t="s">
        <v>765</v>
      </c>
      <c r="C32" s="480"/>
      <c r="D32" s="480"/>
      <c r="E32" s="480"/>
      <c r="F32" s="480"/>
      <c r="G32" s="480"/>
      <c r="H32" s="480"/>
      <c r="I32" s="480"/>
      <c r="J32" s="271"/>
      <c r="K32" s="270"/>
    </row>
    <row r="33" spans="1:11" ht="12.75">
      <c r="A33" s="277"/>
      <c r="B33" s="278"/>
      <c r="C33" s="269"/>
      <c r="D33" s="270"/>
      <c r="E33" s="270"/>
      <c r="F33" s="270"/>
      <c r="G33" s="270"/>
      <c r="H33" s="270"/>
      <c r="I33" s="270"/>
      <c r="J33" s="271"/>
      <c r="K33" s="270"/>
    </row>
    <row r="34" spans="1:11" ht="39" customHeight="1">
      <c r="A34" s="273" t="s">
        <v>346</v>
      </c>
      <c r="B34" s="481" t="s">
        <v>766</v>
      </c>
      <c r="C34" s="481"/>
      <c r="D34" s="481"/>
      <c r="E34" s="481"/>
      <c r="F34" s="481"/>
      <c r="G34" s="481"/>
      <c r="H34" s="481"/>
      <c r="I34" s="481"/>
      <c r="J34" s="271"/>
      <c r="K34" s="270"/>
    </row>
    <row r="35" spans="1:11" ht="12.75">
      <c r="A35" s="279"/>
      <c r="B35" s="269"/>
      <c r="C35" s="269"/>
      <c r="D35" s="270"/>
      <c r="E35" s="270"/>
      <c r="F35" s="270"/>
      <c r="G35" s="270"/>
      <c r="H35" s="270"/>
      <c r="I35" s="270"/>
      <c r="J35" s="271"/>
      <c r="K35" s="270"/>
    </row>
    <row r="36" spans="1:11" ht="27.75" customHeight="1">
      <c r="A36" s="272" t="s">
        <v>348</v>
      </c>
      <c r="B36" s="481" t="s">
        <v>767</v>
      </c>
      <c r="C36" s="481"/>
      <c r="D36" s="481"/>
      <c r="E36" s="481"/>
      <c r="F36" s="481"/>
      <c r="G36" s="481"/>
      <c r="H36" s="481"/>
      <c r="I36" s="481"/>
      <c r="J36" s="271"/>
      <c r="K36" s="270"/>
    </row>
    <row r="37" spans="1:11" ht="15">
      <c r="A37" s="280"/>
      <c r="C37" s="269"/>
      <c r="D37" s="270"/>
      <c r="E37" s="270"/>
      <c r="F37" s="270"/>
      <c r="G37" s="270"/>
      <c r="H37" s="270"/>
      <c r="I37" s="270"/>
      <c r="J37" s="281"/>
      <c r="K37" s="270"/>
    </row>
    <row r="38" spans="1:11" ht="12.75">
      <c r="A38" s="273" t="s">
        <v>350</v>
      </c>
      <c r="B38" s="476" t="s">
        <v>768</v>
      </c>
      <c r="C38" s="476"/>
      <c r="D38" s="476"/>
      <c r="E38" s="476"/>
      <c r="F38" s="476"/>
      <c r="G38" s="476"/>
      <c r="H38" s="476"/>
      <c r="I38" s="476"/>
      <c r="J38" s="271"/>
      <c r="K38" s="270"/>
    </row>
    <row r="39" spans="1:11" ht="15">
      <c r="A39" s="282"/>
      <c r="C39" s="269"/>
      <c r="D39" s="270"/>
      <c r="E39" s="270"/>
      <c r="F39" s="270"/>
      <c r="G39" s="270"/>
      <c r="H39" s="270"/>
      <c r="I39" s="270"/>
      <c r="J39" s="271"/>
      <c r="K39" s="270"/>
    </row>
    <row r="40" spans="1:11" ht="12.75">
      <c r="A40" s="273" t="s">
        <v>352</v>
      </c>
      <c r="B40" s="476" t="s">
        <v>769</v>
      </c>
      <c r="C40" s="476"/>
      <c r="D40" s="476"/>
      <c r="E40" s="476"/>
      <c r="F40" s="476"/>
      <c r="G40" s="476"/>
      <c r="H40" s="476"/>
      <c r="I40" s="476"/>
      <c r="J40" s="271"/>
      <c r="K40" s="270"/>
    </row>
    <row r="41" spans="1:11" ht="15">
      <c r="A41" s="282"/>
      <c r="C41" s="269"/>
      <c r="D41" s="270"/>
      <c r="E41" s="270"/>
      <c r="F41" s="270"/>
      <c r="G41" s="270"/>
      <c r="H41" s="270"/>
      <c r="I41" s="270"/>
      <c r="J41" s="271"/>
      <c r="K41" s="270"/>
    </row>
    <row r="42" spans="1:11" ht="39" customHeight="1">
      <c r="A42" s="273" t="s">
        <v>354</v>
      </c>
      <c r="B42" s="481" t="s">
        <v>770</v>
      </c>
      <c r="C42" s="481"/>
      <c r="D42" s="481"/>
      <c r="E42" s="481"/>
      <c r="F42" s="481"/>
      <c r="G42" s="481"/>
      <c r="H42" s="481"/>
      <c r="I42" s="481"/>
      <c r="J42" s="271"/>
      <c r="K42" s="270"/>
    </row>
    <row r="43" spans="1:10" ht="15">
      <c r="A43" s="283"/>
      <c r="J43" s="284"/>
    </row>
    <row r="44" spans="1:11" ht="27.75" customHeight="1">
      <c r="A44" s="272" t="s">
        <v>357</v>
      </c>
      <c r="B44" s="481" t="s">
        <v>771</v>
      </c>
      <c r="C44" s="481"/>
      <c r="D44" s="481"/>
      <c r="E44" s="481"/>
      <c r="F44" s="481"/>
      <c r="G44" s="481"/>
      <c r="H44" s="481"/>
      <c r="I44" s="481"/>
      <c r="J44" s="271"/>
      <c r="K44" s="270"/>
    </row>
    <row r="45" spans="1:10" ht="15">
      <c r="A45" s="283"/>
      <c r="J45" s="284"/>
    </row>
    <row r="46" spans="1:11" ht="39" customHeight="1">
      <c r="A46" s="273" t="s">
        <v>359</v>
      </c>
      <c r="B46" s="481" t="s">
        <v>772</v>
      </c>
      <c r="C46" s="481"/>
      <c r="D46" s="481"/>
      <c r="E46" s="481"/>
      <c r="F46" s="481"/>
      <c r="G46" s="481"/>
      <c r="H46" s="481"/>
      <c r="I46" s="481"/>
      <c r="J46" s="271"/>
      <c r="K46" s="270"/>
    </row>
    <row r="47" spans="1:10" ht="15">
      <c r="A47" s="285"/>
      <c r="J47" s="284"/>
    </row>
    <row r="48" spans="1:11" ht="39" customHeight="1">
      <c r="A48" s="273" t="s">
        <v>360</v>
      </c>
      <c r="B48" s="481" t="s">
        <v>773</v>
      </c>
      <c r="C48" s="481"/>
      <c r="D48" s="481"/>
      <c r="E48" s="481"/>
      <c r="F48" s="481"/>
      <c r="G48" s="481"/>
      <c r="H48" s="481"/>
      <c r="I48" s="481"/>
      <c r="J48" s="271"/>
      <c r="K48" s="270"/>
    </row>
    <row r="49" spans="1:10" ht="15">
      <c r="A49" s="286"/>
      <c r="J49" s="284"/>
    </row>
    <row r="50" spans="1:11" ht="65.25" customHeight="1">
      <c r="A50" s="273" t="s">
        <v>361</v>
      </c>
      <c r="B50" s="481" t="s">
        <v>774</v>
      </c>
      <c r="C50" s="481"/>
      <c r="D50" s="481"/>
      <c r="E50" s="481"/>
      <c r="F50" s="481"/>
      <c r="G50" s="481"/>
      <c r="H50" s="481"/>
      <c r="I50" s="481"/>
      <c r="J50" s="271"/>
      <c r="K50" s="270"/>
    </row>
    <row r="51" ht="14.25" customHeight="1">
      <c r="J51" s="284"/>
    </row>
    <row r="52" spans="1:10" ht="42" customHeight="1">
      <c r="A52" s="273" t="s">
        <v>775</v>
      </c>
      <c r="B52" s="481" t="s">
        <v>776</v>
      </c>
      <c r="C52" s="481"/>
      <c r="D52" s="481"/>
      <c r="E52" s="481"/>
      <c r="F52" s="481"/>
      <c r="G52" s="481"/>
      <c r="H52" s="481"/>
      <c r="I52" s="481"/>
      <c r="J52" s="284"/>
    </row>
    <row r="53" spans="1:10" ht="15" customHeight="1">
      <c r="A53" s="287"/>
      <c r="B53" s="287"/>
      <c r="C53" s="287"/>
      <c r="D53" s="287"/>
      <c r="J53" s="284"/>
    </row>
    <row r="54" spans="1:10" ht="15" customHeight="1">
      <c r="A54" s="287"/>
      <c r="B54" s="287"/>
      <c r="C54" s="287"/>
      <c r="D54" s="287"/>
      <c r="J54" s="284"/>
    </row>
    <row r="55" spans="1:10" ht="15" customHeight="1">
      <c r="A55" s="287"/>
      <c r="B55" s="287"/>
      <c r="C55" s="287"/>
      <c r="D55" s="287"/>
      <c r="J55" s="284"/>
    </row>
    <row r="56" spans="1:10" ht="15" customHeight="1">
      <c r="A56" s="287"/>
      <c r="B56" s="287"/>
      <c r="C56" s="287"/>
      <c r="D56" s="287"/>
      <c r="J56" s="284"/>
    </row>
    <row r="57" spans="1:10" ht="15" customHeight="1">
      <c r="A57" s="287"/>
      <c r="B57" s="287"/>
      <c r="C57" s="287"/>
      <c r="D57" s="287"/>
      <c r="J57" s="284"/>
    </row>
    <row r="58" spans="1:10" ht="12.75" customHeight="1">
      <c r="A58" s="287"/>
      <c r="B58" s="287"/>
      <c r="C58" s="287"/>
      <c r="D58" s="287"/>
      <c r="J58" s="284"/>
    </row>
    <row r="59" spans="1:10" ht="12.75" customHeight="1">
      <c r="A59" s="287"/>
      <c r="B59" s="287"/>
      <c r="C59" s="287"/>
      <c r="D59" s="287"/>
      <c r="J59" s="284"/>
    </row>
    <row r="60" ht="12.75">
      <c r="J60" s="284"/>
    </row>
    <row r="61" ht="12.75">
      <c r="J61" s="284"/>
    </row>
    <row r="62" ht="12.75">
      <c r="J62" s="284"/>
    </row>
    <row r="63" ht="12.75">
      <c r="J63" s="284"/>
    </row>
    <row r="64" ht="12.75">
      <c r="J64" s="284"/>
    </row>
    <row r="65" ht="12.75">
      <c r="J65" s="284"/>
    </row>
    <row r="66" ht="12.75">
      <c r="J66" s="284"/>
    </row>
    <row r="67" ht="12.75">
      <c r="J67" s="284"/>
    </row>
    <row r="68" ht="12.75">
      <c r="J68" s="284"/>
    </row>
    <row r="69" ht="12.75">
      <c r="J69" s="284"/>
    </row>
    <row r="70" ht="12.75">
      <c r="J70" s="284"/>
    </row>
    <row r="71" ht="12.75">
      <c r="J71" s="284"/>
    </row>
    <row r="72" ht="12.75">
      <c r="J72" s="284"/>
    </row>
    <row r="73" ht="12.75">
      <c r="J73" s="284"/>
    </row>
    <row r="74" ht="12.75">
      <c r="J74" s="284"/>
    </row>
    <row r="75" ht="12.75">
      <c r="J75" s="284"/>
    </row>
    <row r="76" ht="12.75">
      <c r="J76" s="284"/>
    </row>
    <row r="77" ht="12.75">
      <c r="J77" s="284"/>
    </row>
    <row r="78" ht="12.75">
      <c r="J78" s="284"/>
    </row>
    <row r="79" ht="12.75">
      <c r="J79" s="284"/>
    </row>
    <row r="80" ht="12.75">
      <c r="J80" s="284"/>
    </row>
    <row r="81" ht="12.75">
      <c r="J81" s="284"/>
    </row>
    <row r="82" ht="12.75">
      <c r="J82" s="284"/>
    </row>
    <row r="83" ht="12.75">
      <c r="J83" s="284"/>
    </row>
    <row r="84" ht="12.75">
      <c r="J84" s="284"/>
    </row>
    <row r="85" ht="12.75">
      <c r="J85" s="284"/>
    </row>
    <row r="86" ht="12.75">
      <c r="J86" s="284"/>
    </row>
    <row r="87" ht="12.75">
      <c r="J87" s="284"/>
    </row>
    <row r="88" ht="12.75">
      <c r="J88" s="284"/>
    </row>
    <row r="89" ht="12.75">
      <c r="J89" s="284"/>
    </row>
    <row r="90" ht="12.75">
      <c r="J90" s="284"/>
    </row>
    <row r="91" ht="12.75">
      <c r="J91" s="284"/>
    </row>
    <row r="92" ht="12.75">
      <c r="J92" s="284"/>
    </row>
    <row r="93" ht="12.75">
      <c r="J93" s="284"/>
    </row>
    <row r="94" ht="12.75">
      <c r="J94" s="284"/>
    </row>
    <row r="95" ht="12.75">
      <c r="J95" s="284"/>
    </row>
    <row r="96" ht="12.75">
      <c r="J96" s="284"/>
    </row>
    <row r="97" ht="12.75">
      <c r="J97" s="284"/>
    </row>
    <row r="98" ht="12.75">
      <c r="J98" s="284"/>
    </row>
    <row r="99" ht="12.75">
      <c r="J99" s="284"/>
    </row>
    <row r="100" ht="12.75">
      <c r="J100" s="284"/>
    </row>
    <row r="101" ht="12.75">
      <c r="J101" s="284"/>
    </row>
    <row r="102" ht="12.75">
      <c r="J102" s="284"/>
    </row>
    <row r="103" ht="12.75">
      <c r="J103" s="284"/>
    </row>
    <row r="104" ht="12.75">
      <c r="J104" s="284"/>
    </row>
    <row r="105" ht="12.75">
      <c r="J105" s="284"/>
    </row>
    <row r="106" ht="12.75">
      <c r="J106" s="284"/>
    </row>
    <row r="107" ht="12.75">
      <c r="J107" s="284"/>
    </row>
    <row r="108" ht="12.75">
      <c r="J108" s="284"/>
    </row>
    <row r="109" ht="12.75">
      <c r="J109" s="284"/>
    </row>
    <row r="110" ht="12.75">
      <c r="J110" s="284"/>
    </row>
    <row r="111" ht="12.75">
      <c r="J111" s="284"/>
    </row>
    <row r="112" ht="12.75">
      <c r="J112" s="284"/>
    </row>
    <row r="113" ht="12.75">
      <c r="J113" s="284"/>
    </row>
    <row r="114" ht="12.75">
      <c r="J114" s="284"/>
    </row>
    <row r="115" ht="12.75">
      <c r="J115" s="284"/>
    </row>
    <row r="116" ht="12.75">
      <c r="J116" s="284"/>
    </row>
    <row r="117" ht="12.75">
      <c r="J117" s="284"/>
    </row>
    <row r="118" ht="12.75">
      <c r="J118" s="284"/>
    </row>
    <row r="119" ht="12.75">
      <c r="J119" s="284"/>
    </row>
    <row r="120" ht="12.75">
      <c r="J120" s="284"/>
    </row>
    <row r="121" ht="12.75">
      <c r="J121" s="284"/>
    </row>
    <row r="122" ht="12.75">
      <c r="J122" s="284"/>
    </row>
    <row r="123" ht="12.75">
      <c r="J123" s="284"/>
    </row>
    <row r="124" ht="12.75">
      <c r="J124" s="284"/>
    </row>
    <row r="125" ht="12.75">
      <c r="J125" s="284"/>
    </row>
    <row r="126" ht="12.75">
      <c r="J126" s="284"/>
    </row>
    <row r="127" ht="12.75">
      <c r="J127" s="284"/>
    </row>
    <row r="128" ht="12.75">
      <c r="J128" s="284"/>
    </row>
    <row r="129" ht="12.75">
      <c r="J129" s="284"/>
    </row>
    <row r="130" ht="12.75">
      <c r="J130" s="284"/>
    </row>
    <row r="131" ht="12.75">
      <c r="J131" s="284"/>
    </row>
    <row r="132" ht="12.75">
      <c r="J132" s="284"/>
    </row>
    <row r="133" ht="12.75">
      <c r="J133" s="284"/>
    </row>
    <row r="134" ht="12.75">
      <c r="J134" s="284"/>
    </row>
    <row r="135" ht="12.75">
      <c r="J135" s="284"/>
    </row>
    <row r="136" ht="12.75">
      <c r="J136" s="284"/>
    </row>
    <row r="137" ht="12.75">
      <c r="J137" s="284"/>
    </row>
    <row r="138" ht="12.75">
      <c r="J138" s="284"/>
    </row>
    <row r="139" ht="12.75">
      <c r="J139" s="284"/>
    </row>
    <row r="140" ht="12.75">
      <c r="J140" s="284"/>
    </row>
    <row r="141" ht="12.75">
      <c r="J141" s="284"/>
    </row>
    <row r="142" ht="12.75">
      <c r="J142" s="284"/>
    </row>
    <row r="143" ht="12.75">
      <c r="J143" s="284"/>
    </row>
    <row r="144" ht="12.75">
      <c r="J144" s="284"/>
    </row>
    <row r="145" ht="12.75">
      <c r="J145" s="284"/>
    </row>
  </sheetData>
  <sheetProtection password="E637" sheet="1" formatCells="0" formatColumns="0" formatRows="0" selectLockedCells="1"/>
  <mergeCells count="25">
    <mergeCell ref="B52:I52"/>
    <mergeCell ref="B40:I40"/>
    <mergeCell ref="B42:I42"/>
    <mergeCell ref="B44:I44"/>
    <mergeCell ref="B46:I46"/>
    <mergeCell ref="B48:I48"/>
    <mergeCell ref="B50:I50"/>
    <mergeCell ref="B28:I28"/>
    <mergeCell ref="B30:I30"/>
    <mergeCell ref="B32:I32"/>
    <mergeCell ref="B34:I34"/>
    <mergeCell ref="B36:I36"/>
    <mergeCell ref="B38:I38"/>
    <mergeCell ref="B16:I16"/>
    <mergeCell ref="B18:I18"/>
    <mergeCell ref="B20:I20"/>
    <mergeCell ref="B22:I22"/>
    <mergeCell ref="B24:I24"/>
    <mergeCell ref="B26:I26"/>
    <mergeCell ref="A3:I3"/>
    <mergeCell ref="B6:I6"/>
    <mergeCell ref="B8:I8"/>
    <mergeCell ref="B10:I10"/>
    <mergeCell ref="B12:I12"/>
    <mergeCell ref="B14:I14"/>
  </mergeCells>
  <printOptions/>
  <pageMargins left="0.7" right="0.7" top="0.75" bottom="0.75" header="0.3" footer="0.3"/>
  <pageSetup orientation="portrait" paperSize="9" r:id="rId1"/>
</worksheet>
</file>

<file path=xl/worksheets/sheet2.xml><?xml version="1.0" encoding="utf-8"?>
<worksheet xmlns="http://schemas.openxmlformats.org/spreadsheetml/2006/main" xmlns:r="http://schemas.openxmlformats.org/officeDocument/2006/relationships">
  <dimension ref="A1:J644"/>
  <sheetViews>
    <sheetView view="pageBreakPreview" zoomScale="115" zoomScaleSheetLayoutView="115" zoomScalePageLayoutView="70" workbookViewId="0" topLeftCell="A25">
      <selection activeCell="E67" sqref="E67"/>
    </sheetView>
  </sheetViews>
  <sheetFormatPr defaultColWidth="9.00390625" defaultRowHeight="12.75"/>
  <cols>
    <col min="1" max="1" width="7.25390625" style="53" customWidth="1"/>
    <col min="2" max="2" width="43.625" style="24" customWidth="1"/>
    <col min="3" max="3" width="5.00390625" style="28" customWidth="1"/>
    <col min="4" max="4" width="8.625" style="6" customWidth="1"/>
    <col min="5" max="5" width="11.25390625" style="6" customWidth="1"/>
    <col min="6" max="6" width="12.625" style="6" customWidth="1"/>
    <col min="7" max="16384" width="9.125" style="8" customWidth="1"/>
  </cols>
  <sheetData>
    <row r="1" spans="1:6" ht="12.75">
      <c r="A1" s="27"/>
      <c r="E1" s="78"/>
      <c r="F1" s="78"/>
    </row>
    <row r="2" spans="1:6" ht="60" customHeight="1">
      <c r="A2" s="506" t="s">
        <v>118</v>
      </c>
      <c r="B2" s="506"/>
      <c r="C2" s="506"/>
      <c r="D2" s="506"/>
      <c r="E2" s="506"/>
      <c r="F2" s="506"/>
    </row>
    <row r="3" spans="1:6" ht="12.75">
      <c r="A3" s="30"/>
      <c r="B3" s="503"/>
      <c r="C3" s="503"/>
      <c r="D3" s="503"/>
      <c r="E3" s="504"/>
      <c r="F3" s="504"/>
    </row>
    <row r="4" spans="1:6" s="32" customFormat="1" ht="45" customHeight="1">
      <c r="A4" s="31"/>
      <c r="B4" s="507" t="s">
        <v>171</v>
      </c>
      <c r="C4" s="507"/>
      <c r="D4" s="507"/>
      <c r="E4" s="508"/>
      <c r="F4" s="508"/>
    </row>
    <row r="5" spans="1:6" ht="12.75">
      <c r="A5" s="30"/>
      <c r="B5" s="503"/>
      <c r="C5" s="503"/>
      <c r="D5" s="503"/>
      <c r="E5" s="504"/>
      <c r="F5" s="504"/>
    </row>
    <row r="6" spans="1:6" ht="12.75">
      <c r="A6" s="30"/>
      <c r="B6" s="505"/>
      <c r="C6" s="503"/>
      <c r="D6" s="503"/>
      <c r="E6" s="504"/>
      <c r="F6" s="504"/>
    </row>
    <row r="7" spans="1:6" ht="12.75">
      <c r="A7" s="30"/>
      <c r="B7" s="503"/>
      <c r="C7" s="503"/>
      <c r="D7" s="503"/>
      <c r="E7" s="504"/>
      <c r="F7" s="504"/>
    </row>
    <row r="8" spans="1:6" ht="12.75">
      <c r="A8" s="30"/>
      <c r="B8" s="503"/>
      <c r="C8" s="503"/>
      <c r="D8" s="503"/>
      <c r="E8" s="504"/>
      <c r="F8" s="504"/>
    </row>
    <row r="9" spans="1:6" ht="12.75">
      <c r="A9" s="30"/>
      <c r="B9" s="503"/>
      <c r="C9" s="503"/>
      <c r="D9" s="503"/>
      <c r="E9" s="504"/>
      <c r="F9" s="504"/>
    </row>
    <row r="10" spans="1:6" ht="12.75">
      <c r="A10" s="30"/>
      <c r="B10" s="503"/>
      <c r="C10" s="503"/>
      <c r="D10" s="503"/>
      <c r="E10" s="504"/>
      <c r="F10" s="504"/>
    </row>
    <row r="11" spans="1:6" ht="12.75">
      <c r="A11" s="30"/>
      <c r="B11" s="503"/>
      <c r="C11" s="503"/>
      <c r="D11" s="503"/>
      <c r="E11" s="504"/>
      <c r="F11" s="504"/>
    </row>
    <row r="12" spans="1:6" ht="12.75">
      <c r="A12" s="30"/>
      <c r="B12" s="503"/>
      <c r="C12" s="503"/>
      <c r="D12" s="503"/>
      <c r="E12" s="504"/>
      <c r="F12" s="504"/>
    </row>
    <row r="13" spans="1:6" s="26" customFormat="1" ht="15">
      <c r="A13" s="25" t="s">
        <v>31</v>
      </c>
      <c r="B13" s="482" t="s">
        <v>30</v>
      </c>
      <c r="C13" s="482"/>
      <c r="D13" s="482"/>
      <c r="E13" s="483">
        <f>F94</f>
        <v>0</v>
      </c>
      <c r="F13" s="483"/>
    </row>
    <row r="14" spans="1:6" s="26" customFormat="1" ht="15">
      <c r="A14" s="25"/>
      <c r="B14" s="503"/>
      <c r="C14" s="503"/>
      <c r="D14" s="503"/>
      <c r="E14" s="483"/>
      <c r="F14" s="483"/>
    </row>
    <row r="15" spans="1:6" s="26" customFormat="1" ht="15">
      <c r="A15" s="25" t="s">
        <v>32</v>
      </c>
      <c r="B15" s="482" t="s">
        <v>34</v>
      </c>
      <c r="C15" s="482"/>
      <c r="D15" s="482"/>
      <c r="E15" s="483">
        <f>F115</f>
        <v>0</v>
      </c>
      <c r="F15" s="483"/>
    </row>
    <row r="16" spans="1:6" s="26" customFormat="1" ht="15">
      <c r="A16" s="25"/>
      <c r="B16" s="503"/>
      <c r="C16" s="503"/>
      <c r="D16" s="503"/>
      <c r="E16" s="483"/>
      <c r="F16" s="483"/>
    </row>
    <row r="17" spans="1:6" s="26" customFormat="1" ht="15">
      <c r="A17" s="25" t="s">
        <v>33</v>
      </c>
      <c r="B17" s="482" t="s">
        <v>35</v>
      </c>
      <c r="C17" s="482"/>
      <c r="D17" s="482"/>
      <c r="E17" s="483">
        <f>F137</f>
        <v>0</v>
      </c>
      <c r="F17" s="483"/>
    </row>
    <row r="18" spans="1:6" s="26" customFormat="1" ht="15">
      <c r="A18" s="25"/>
      <c r="B18" s="503"/>
      <c r="C18" s="503"/>
      <c r="D18" s="503"/>
      <c r="E18" s="483"/>
      <c r="F18" s="483"/>
    </row>
    <row r="19" spans="1:6" s="26" customFormat="1" ht="15">
      <c r="A19" s="25" t="s">
        <v>7</v>
      </c>
      <c r="B19" s="482" t="s">
        <v>8</v>
      </c>
      <c r="C19" s="482"/>
      <c r="D19" s="482"/>
      <c r="E19" s="483">
        <f>F165</f>
        <v>0</v>
      </c>
      <c r="F19" s="483"/>
    </row>
    <row r="20" spans="1:6" s="26" customFormat="1" ht="15">
      <c r="A20" s="25"/>
      <c r="B20" s="500"/>
      <c r="C20" s="500"/>
      <c r="D20" s="500"/>
      <c r="E20" s="494"/>
      <c r="F20" s="494"/>
    </row>
    <row r="21" spans="1:6" s="26" customFormat="1" ht="15">
      <c r="A21" s="25" t="s">
        <v>50</v>
      </c>
      <c r="B21" s="482" t="s">
        <v>56</v>
      </c>
      <c r="C21" s="482"/>
      <c r="D21" s="482"/>
      <c r="E21" s="483">
        <f>F173</f>
        <v>0</v>
      </c>
      <c r="F21" s="502"/>
    </row>
    <row r="22" spans="1:6" s="26" customFormat="1" ht="15">
      <c r="A22" s="25"/>
      <c r="B22" s="503"/>
      <c r="C22" s="503"/>
      <c r="D22" s="503"/>
      <c r="E22" s="483"/>
      <c r="F22" s="483"/>
    </row>
    <row r="23" spans="1:6" s="26" customFormat="1" ht="15">
      <c r="A23" s="25" t="s">
        <v>9</v>
      </c>
      <c r="B23" s="482" t="s">
        <v>25</v>
      </c>
      <c r="C23" s="482"/>
      <c r="D23" s="482"/>
      <c r="E23" s="483">
        <f>F208</f>
        <v>0</v>
      </c>
      <c r="F23" s="483"/>
    </row>
    <row r="24" spans="1:6" s="26" customFormat="1" ht="15">
      <c r="A24" s="33"/>
      <c r="B24" s="495"/>
      <c r="C24" s="495"/>
      <c r="D24" s="495"/>
      <c r="E24" s="496"/>
      <c r="F24" s="496"/>
    </row>
    <row r="25" spans="1:6" s="26" customFormat="1" ht="15">
      <c r="A25" s="25" t="s">
        <v>10</v>
      </c>
      <c r="B25" s="482" t="s">
        <v>11</v>
      </c>
      <c r="C25" s="482"/>
      <c r="D25" s="482"/>
      <c r="E25" s="483">
        <f>F218</f>
        <v>4560</v>
      </c>
      <c r="F25" s="483"/>
    </row>
    <row r="26" spans="1:6" s="26" customFormat="1" ht="15">
      <c r="A26" s="25"/>
      <c r="B26" s="500"/>
      <c r="C26" s="500"/>
      <c r="D26" s="500"/>
      <c r="E26" s="494"/>
      <c r="F26" s="494"/>
    </row>
    <row r="27" spans="1:6" s="26" customFormat="1" ht="15">
      <c r="A27" s="25" t="s">
        <v>272</v>
      </c>
      <c r="B27" s="482" t="s">
        <v>266</v>
      </c>
      <c r="C27" s="482"/>
      <c r="D27" s="482"/>
      <c r="E27" s="483">
        <f>F244</f>
        <v>0</v>
      </c>
      <c r="F27" s="483"/>
    </row>
    <row r="28" spans="1:6" s="26" customFormat="1" ht="15">
      <c r="A28" s="25"/>
      <c r="B28" s="482"/>
      <c r="C28" s="482"/>
      <c r="D28" s="482"/>
      <c r="E28" s="483"/>
      <c r="F28" s="483"/>
    </row>
    <row r="29" spans="1:6" s="26" customFormat="1" ht="15" customHeight="1">
      <c r="A29" s="25" t="s">
        <v>61</v>
      </c>
      <c r="B29" s="482" t="s">
        <v>263</v>
      </c>
      <c r="C29" s="482"/>
      <c r="D29" s="482"/>
      <c r="E29" s="501">
        <f>'CR'!G119</f>
        <v>1026</v>
      </c>
      <c r="F29" s="483"/>
    </row>
    <row r="30" spans="1:6" s="26" customFormat="1" ht="15">
      <c r="A30" s="25"/>
      <c r="B30" s="482"/>
      <c r="C30" s="482"/>
      <c r="D30" s="482"/>
      <c r="E30" s="483"/>
      <c r="F30" s="483"/>
    </row>
    <row r="31" spans="1:6" s="26" customFormat="1" ht="15" customHeight="1">
      <c r="A31" s="25" t="s">
        <v>62</v>
      </c>
      <c r="B31" s="482" t="s">
        <v>264</v>
      </c>
      <c r="C31" s="482"/>
      <c r="D31" s="482"/>
      <c r="E31" s="483">
        <f>'NN-SN'!G76</f>
        <v>1140</v>
      </c>
      <c r="F31" s="483"/>
    </row>
    <row r="32" spans="1:6" s="26" customFormat="1" ht="15">
      <c r="A32" s="25"/>
      <c r="B32" s="500"/>
      <c r="C32" s="500"/>
      <c r="D32" s="500"/>
      <c r="E32" s="483"/>
      <c r="F32" s="483"/>
    </row>
    <row r="33" spans="1:6" s="26" customFormat="1" ht="15" customHeight="1">
      <c r="A33" s="25" t="s">
        <v>71</v>
      </c>
      <c r="B33" s="482" t="s">
        <v>265</v>
      </c>
      <c r="C33" s="482"/>
      <c r="D33" s="482"/>
      <c r="E33" s="483">
        <f>TK!G45</f>
        <v>1026</v>
      </c>
      <c r="F33" s="483"/>
    </row>
    <row r="34" spans="1:6" s="26" customFormat="1" ht="15">
      <c r="A34" s="25"/>
      <c r="B34" s="482"/>
      <c r="C34" s="482"/>
      <c r="D34" s="482"/>
      <c r="E34" s="483"/>
      <c r="F34" s="483"/>
    </row>
    <row r="35" spans="1:6" s="26" customFormat="1" ht="15">
      <c r="A35" s="25" t="s">
        <v>72</v>
      </c>
      <c r="B35" s="482" t="s">
        <v>173</v>
      </c>
      <c r="C35" s="482"/>
      <c r="D35" s="482"/>
      <c r="E35" s="483">
        <f>'Vodovod P'!I20+'Vodovod R'!I22+'Vodovod S'!I20+'Vodovod Sever'!I12</f>
        <v>0</v>
      </c>
      <c r="F35" s="483"/>
    </row>
    <row r="36" spans="1:6" s="26" customFormat="1" ht="15">
      <c r="A36" s="25"/>
      <c r="B36" s="482"/>
      <c r="C36" s="482"/>
      <c r="D36" s="482"/>
      <c r="E36" s="483"/>
      <c r="F36" s="483"/>
    </row>
    <row r="37" spans="1:6" s="26" customFormat="1" ht="15">
      <c r="A37" s="25" t="s">
        <v>117</v>
      </c>
      <c r="B37" s="482" t="s">
        <v>172</v>
      </c>
      <c r="C37" s="482"/>
      <c r="D37" s="482"/>
      <c r="E37" s="483">
        <f>F251</f>
        <v>30000</v>
      </c>
      <c r="F37" s="483"/>
    </row>
    <row r="38" spans="1:6" s="26" customFormat="1" ht="15">
      <c r="A38" s="25"/>
      <c r="B38" s="482"/>
      <c r="C38" s="482"/>
      <c r="D38" s="482"/>
      <c r="E38" s="483"/>
      <c r="F38" s="483"/>
    </row>
    <row r="39" spans="1:6" s="26" customFormat="1" ht="15">
      <c r="A39" s="25"/>
      <c r="B39" s="482"/>
      <c r="C39" s="482"/>
      <c r="D39" s="482"/>
      <c r="E39" s="483"/>
      <c r="F39" s="483"/>
    </row>
    <row r="40" spans="1:6" s="26" customFormat="1" ht="15">
      <c r="A40" s="25"/>
      <c r="B40" s="482"/>
      <c r="C40" s="482"/>
      <c r="D40" s="482"/>
      <c r="E40" s="483"/>
      <c r="F40" s="483"/>
    </row>
    <row r="41" spans="1:6" s="26" customFormat="1" ht="15">
      <c r="A41" s="25"/>
      <c r="B41" s="482"/>
      <c r="C41" s="482"/>
      <c r="D41" s="482"/>
      <c r="E41" s="483"/>
      <c r="F41" s="483"/>
    </row>
    <row r="42" spans="1:6" s="26" customFormat="1" ht="15">
      <c r="A42" s="25"/>
      <c r="B42" s="482"/>
      <c r="C42" s="482"/>
      <c r="D42" s="482"/>
      <c r="E42" s="483"/>
      <c r="F42" s="483"/>
    </row>
    <row r="43" spans="1:6" s="26" customFormat="1" ht="15">
      <c r="A43" s="25"/>
      <c r="B43" s="482"/>
      <c r="C43" s="482"/>
      <c r="D43" s="482"/>
      <c r="E43" s="483"/>
      <c r="F43" s="483"/>
    </row>
    <row r="44" spans="1:6" s="26" customFormat="1" ht="15">
      <c r="A44" s="25"/>
      <c r="B44" s="482"/>
      <c r="C44" s="482"/>
      <c r="D44" s="482"/>
      <c r="E44" s="483"/>
      <c r="F44" s="483"/>
    </row>
    <row r="45" spans="1:6" s="26" customFormat="1" ht="15">
      <c r="A45" s="25"/>
      <c r="B45" s="482"/>
      <c r="C45" s="482"/>
      <c r="D45" s="482"/>
      <c r="E45" s="483"/>
      <c r="F45" s="483"/>
    </row>
    <row r="46" spans="1:6" s="26" customFormat="1" ht="15">
      <c r="A46" s="25"/>
      <c r="B46" s="482"/>
      <c r="C46" s="482"/>
      <c r="D46" s="482"/>
      <c r="E46" s="483"/>
      <c r="F46" s="483"/>
    </row>
    <row r="47" spans="1:6" s="26" customFormat="1" ht="15">
      <c r="A47" s="33"/>
      <c r="B47" s="495"/>
      <c r="C47" s="495"/>
      <c r="D47" s="495"/>
      <c r="E47" s="496"/>
      <c r="F47" s="496"/>
    </row>
    <row r="48" spans="1:6" s="26" customFormat="1" ht="15.75" thickBot="1">
      <c r="A48" s="34"/>
      <c r="B48" s="497"/>
      <c r="C48" s="497"/>
      <c r="D48" s="497"/>
      <c r="E48" s="498"/>
      <c r="F48" s="498"/>
    </row>
    <row r="49" spans="1:6" s="26" customFormat="1" ht="15">
      <c r="A49" s="25"/>
      <c r="B49" s="499"/>
      <c r="C49" s="499"/>
      <c r="D49" s="499"/>
      <c r="E49" s="494"/>
      <c r="F49" s="494"/>
    </row>
    <row r="50" spans="1:6" s="26" customFormat="1" ht="15">
      <c r="A50" s="35"/>
      <c r="B50" s="486" t="s">
        <v>39</v>
      </c>
      <c r="C50" s="486"/>
      <c r="D50" s="486"/>
      <c r="E50" s="487">
        <f>ROUND(SUM(E12:F47),2)</f>
        <v>37752</v>
      </c>
      <c r="F50" s="487"/>
    </row>
    <row r="51" spans="1:6" s="26" customFormat="1" ht="15">
      <c r="A51" s="35"/>
      <c r="B51" s="492" t="s">
        <v>0</v>
      </c>
      <c r="C51" s="492"/>
      <c r="D51" s="492"/>
      <c r="E51" s="483">
        <f>ROUND(E50*0.1,2)</f>
        <v>3775.2</v>
      </c>
      <c r="F51" s="483"/>
    </row>
    <row r="52" spans="1:6" s="36" customFormat="1" ht="15">
      <c r="A52" s="35"/>
      <c r="B52" s="486"/>
      <c r="C52" s="486"/>
      <c r="D52" s="486"/>
      <c r="E52" s="487"/>
      <c r="F52" s="487"/>
    </row>
    <row r="53" spans="1:6" s="36" customFormat="1" ht="15">
      <c r="A53" s="35"/>
      <c r="B53" s="486" t="s">
        <v>39</v>
      </c>
      <c r="C53" s="486"/>
      <c r="D53" s="486"/>
      <c r="E53" s="487">
        <f>ROUND(SUM(E50+E51),2)</f>
        <v>41527.2</v>
      </c>
      <c r="F53" s="487"/>
    </row>
    <row r="54" spans="1:6" s="26" customFormat="1" ht="15">
      <c r="A54" s="25"/>
      <c r="B54" s="492" t="s">
        <v>43</v>
      </c>
      <c r="C54" s="492"/>
      <c r="D54" s="492"/>
      <c r="E54" s="483">
        <f>ROUND(+E53*0.22,2)</f>
        <v>9135.98</v>
      </c>
      <c r="F54" s="483"/>
    </row>
    <row r="55" spans="1:6" s="26" customFormat="1" ht="15">
      <c r="A55" s="25"/>
      <c r="B55" s="493"/>
      <c r="C55" s="493"/>
      <c r="D55" s="493"/>
      <c r="E55" s="494"/>
      <c r="F55" s="494"/>
    </row>
    <row r="56" spans="1:6" s="26" customFormat="1" ht="25.5">
      <c r="A56" s="35"/>
      <c r="B56" s="484" t="s">
        <v>38</v>
      </c>
      <c r="C56" s="484"/>
      <c r="D56" s="484"/>
      <c r="E56" s="485">
        <f>ROUND(SUM(E53:F54),2)</f>
        <v>50663.18</v>
      </c>
      <c r="F56" s="485"/>
    </row>
    <row r="57" spans="1:6" s="26" customFormat="1" ht="15">
      <c r="A57" s="35"/>
      <c r="B57" s="488"/>
      <c r="C57" s="488"/>
      <c r="D57" s="488"/>
      <c r="E57" s="489"/>
      <c r="F57" s="489"/>
    </row>
    <row r="58" spans="1:6" s="36" customFormat="1" ht="15">
      <c r="A58" s="37"/>
      <c r="B58" s="490"/>
      <c r="C58" s="490"/>
      <c r="D58" s="490"/>
      <c r="E58" s="491"/>
      <c r="F58" s="491"/>
    </row>
    <row r="59" spans="1:6" s="36" customFormat="1" ht="15">
      <c r="A59" s="38" t="s">
        <v>12</v>
      </c>
      <c r="B59" s="39" t="s">
        <v>14</v>
      </c>
      <c r="C59" s="40" t="s">
        <v>29</v>
      </c>
      <c r="D59" s="79" t="s">
        <v>15</v>
      </c>
      <c r="E59" s="79" t="s">
        <v>16</v>
      </c>
      <c r="F59" s="79" t="s">
        <v>17</v>
      </c>
    </row>
    <row r="60" spans="1:6" s="43" customFormat="1" ht="12.75">
      <c r="A60" s="41"/>
      <c r="B60" s="22"/>
      <c r="C60" s="42"/>
      <c r="D60" s="4"/>
      <c r="E60" s="4"/>
      <c r="F60" s="4"/>
    </row>
    <row r="61" spans="1:6" s="43" customFormat="1" ht="12.75">
      <c r="A61" s="44" t="s">
        <v>31</v>
      </c>
      <c r="B61" s="22" t="s">
        <v>24</v>
      </c>
      <c r="C61" s="42"/>
      <c r="D61" s="4"/>
      <c r="E61" s="4"/>
      <c r="F61" s="4"/>
    </row>
    <row r="62" spans="1:6" s="43" customFormat="1" ht="51">
      <c r="A62" s="44"/>
      <c r="B62" s="5" t="s">
        <v>310</v>
      </c>
      <c r="C62" s="28"/>
      <c r="D62" s="11"/>
      <c r="E62" s="11"/>
      <c r="F62" s="4"/>
    </row>
    <row r="63" spans="1:6" s="43" customFormat="1" ht="12.75">
      <c r="A63" s="44"/>
      <c r="B63" s="22"/>
      <c r="C63" s="42"/>
      <c r="D63" s="4"/>
      <c r="E63" s="4"/>
      <c r="F63" s="4"/>
    </row>
    <row r="64" spans="1:6" s="43" customFormat="1" ht="25.5">
      <c r="A64" s="10" t="s">
        <v>174</v>
      </c>
      <c r="B64" s="5" t="s">
        <v>175</v>
      </c>
      <c r="C64" s="2" t="s">
        <v>18</v>
      </c>
      <c r="D64" s="11">
        <v>0.4</v>
      </c>
      <c r="E64" s="470"/>
      <c r="F64" s="3">
        <f>ROUND(ROUND(D64,2)*ROUND(E64,2),2)</f>
        <v>0</v>
      </c>
    </row>
    <row r="65" spans="1:6" s="43" customFormat="1" ht="25.5">
      <c r="A65" s="10" t="s">
        <v>177</v>
      </c>
      <c r="B65" s="5" t="s">
        <v>176</v>
      </c>
      <c r="C65" s="2" t="s">
        <v>18</v>
      </c>
      <c r="D65" s="11">
        <v>1.015</v>
      </c>
      <c r="E65" s="470"/>
      <c r="F65" s="3">
        <f aca="true" t="shared" si="0" ref="F65:F93">ROUND(ROUND(D65,2)*ROUND(E65,2),2)</f>
        <v>0</v>
      </c>
    </row>
    <row r="66" spans="1:6" ht="25.5">
      <c r="A66" s="10" t="s">
        <v>174</v>
      </c>
      <c r="B66" s="5" t="s">
        <v>178</v>
      </c>
      <c r="C66" s="2" t="s">
        <v>19</v>
      </c>
      <c r="D66" s="11">
        <v>20</v>
      </c>
      <c r="E66" s="470"/>
      <c r="F66" s="3">
        <f t="shared" si="0"/>
        <v>0</v>
      </c>
    </row>
    <row r="67" spans="1:6" ht="25.5">
      <c r="A67" s="10" t="s">
        <v>74</v>
      </c>
      <c r="B67" s="5" t="s">
        <v>108</v>
      </c>
      <c r="C67" s="2" t="s">
        <v>79</v>
      </c>
      <c r="D67" s="11">
        <v>250</v>
      </c>
      <c r="E67" s="470"/>
      <c r="F67" s="3">
        <f t="shared" si="0"/>
        <v>0</v>
      </c>
    </row>
    <row r="68" spans="1:6" ht="25.5">
      <c r="A68" s="56" t="s">
        <v>121</v>
      </c>
      <c r="B68" s="5" t="s">
        <v>122</v>
      </c>
      <c r="C68" s="62" t="s">
        <v>19</v>
      </c>
      <c r="D68" s="11">
        <v>5</v>
      </c>
      <c r="E68" s="470"/>
      <c r="F68" s="3">
        <f t="shared" si="0"/>
        <v>0</v>
      </c>
    </row>
    <row r="69" spans="1:6" ht="25.5">
      <c r="A69" s="56" t="s">
        <v>123</v>
      </c>
      <c r="B69" s="5" t="s">
        <v>124</v>
      </c>
      <c r="C69" s="62" t="s">
        <v>19</v>
      </c>
      <c r="D69" s="11">
        <v>5</v>
      </c>
      <c r="E69" s="470"/>
      <c r="F69" s="3">
        <f t="shared" si="0"/>
        <v>0</v>
      </c>
    </row>
    <row r="70" spans="1:6" ht="25.5">
      <c r="A70" s="56" t="s">
        <v>147</v>
      </c>
      <c r="B70" s="5" t="s">
        <v>146</v>
      </c>
      <c r="C70" s="62" t="s">
        <v>19</v>
      </c>
      <c r="D70" s="11">
        <v>4</v>
      </c>
      <c r="E70" s="470"/>
      <c r="F70" s="3">
        <f t="shared" si="0"/>
        <v>0</v>
      </c>
    </row>
    <row r="71" spans="1:6" ht="25.5">
      <c r="A71" s="56" t="s">
        <v>125</v>
      </c>
      <c r="B71" s="5" t="s">
        <v>126</v>
      </c>
      <c r="C71" s="62" t="s">
        <v>19</v>
      </c>
      <c r="D71" s="11">
        <v>5</v>
      </c>
      <c r="E71" s="470"/>
      <c r="F71" s="3">
        <f t="shared" si="0"/>
        <v>0</v>
      </c>
    </row>
    <row r="72" spans="1:6" ht="25.5">
      <c r="A72" s="57" t="s">
        <v>127</v>
      </c>
      <c r="B72" s="5" t="s">
        <v>128</v>
      </c>
      <c r="C72" s="62" t="s">
        <v>19</v>
      </c>
      <c r="D72" s="11">
        <v>5</v>
      </c>
      <c r="E72" s="470"/>
      <c r="F72" s="3">
        <f t="shared" si="0"/>
        <v>0</v>
      </c>
    </row>
    <row r="73" spans="1:6" ht="25.5">
      <c r="A73" s="57" t="s">
        <v>148</v>
      </c>
      <c r="B73" s="5" t="s">
        <v>149</v>
      </c>
      <c r="C73" s="62" t="s">
        <v>19</v>
      </c>
      <c r="D73" s="11">
        <v>4</v>
      </c>
      <c r="E73" s="470"/>
      <c r="F73" s="3">
        <f t="shared" si="0"/>
        <v>0</v>
      </c>
    </row>
    <row r="74" spans="1:6" ht="12.75">
      <c r="A74" s="57" t="s">
        <v>157</v>
      </c>
      <c r="B74" s="5" t="s">
        <v>158</v>
      </c>
      <c r="C74" s="62" t="s">
        <v>133</v>
      </c>
      <c r="D74" s="11">
        <v>96</v>
      </c>
      <c r="E74" s="470"/>
      <c r="F74" s="3">
        <f t="shared" si="0"/>
        <v>0</v>
      </c>
    </row>
    <row r="75" spans="1:6" ht="12.75">
      <c r="A75" s="10" t="s">
        <v>67</v>
      </c>
      <c r="B75" s="5" t="s">
        <v>68</v>
      </c>
      <c r="C75" s="2" t="s">
        <v>19</v>
      </c>
      <c r="D75" s="11">
        <v>3</v>
      </c>
      <c r="E75" s="470"/>
      <c r="F75" s="3">
        <f t="shared" si="0"/>
        <v>0</v>
      </c>
    </row>
    <row r="76" spans="1:6" ht="25.5">
      <c r="A76" s="10" t="s">
        <v>70</v>
      </c>
      <c r="B76" s="5" t="s">
        <v>179</v>
      </c>
      <c r="C76" s="2" t="s">
        <v>19</v>
      </c>
      <c r="D76" s="11">
        <v>11</v>
      </c>
      <c r="E76" s="470"/>
      <c r="F76" s="3">
        <f t="shared" si="0"/>
        <v>0</v>
      </c>
    </row>
    <row r="77" spans="1:6" ht="12.75">
      <c r="A77" s="10" t="s">
        <v>109</v>
      </c>
      <c r="B77" s="5" t="s">
        <v>110</v>
      </c>
      <c r="C77" s="2" t="s">
        <v>19</v>
      </c>
      <c r="D77" s="11">
        <v>7</v>
      </c>
      <c r="E77" s="470"/>
      <c r="F77" s="3">
        <f t="shared" si="0"/>
        <v>0</v>
      </c>
    </row>
    <row r="78" spans="1:6" ht="12.75">
      <c r="A78" s="10" t="s">
        <v>180</v>
      </c>
      <c r="B78" s="5" t="s">
        <v>181</v>
      </c>
      <c r="C78" s="2" t="s">
        <v>19</v>
      </c>
      <c r="D78" s="11">
        <v>3</v>
      </c>
      <c r="E78" s="470"/>
      <c r="F78" s="3">
        <f t="shared" si="0"/>
        <v>0</v>
      </c>
    </row>
    <row r="79" spans="1:6" ht="18" customHeight="1">
      <c r="A79" s="10" t="s">
        <v>182</v>
      </c>
      <c r="B79" s="5" t="s">
        <v>183</v>
      </c>
      <c r="C79" s="2" t="s">
        <v>19</v>
      </c>
      <c r="D79" s="11">
        <v>1</v>
      </c>
      <c r="E79" s="470"/>
      <c r="F79" s="3">
        <f t="shared" si="0"/>
        <v>0</v>
      </c>
    </row>
    <row r="80" spans="1:6" ht="25.5">
      <c r="A80" s="10" t="s">
        <v>189</v>
      </c>
      <c r="B80" s="5" t="s">
        <v>190</v>
      </c>
      <c r="C80" s="2" t="s">
        <v>79</v>
      </c>
      <c r="D80" s="11">
        <v>65</v>
      </c>
      <c r="E80" s="470"/>
      <c r="F80" s="3">
        <f t="shared" si="0"/>
        <v>0</v>
      </c>
    </row>
    <row r="81" spans="1:6" ht="25.5">
      <c r="A81" s="10" t="s">
        <v>159</v>
      </c>
      <c r="B81" s="5" t="s">
        <v>184</v>
      </c>
      <c r="C81" s="2" t="s">
        <v>79</v>
      </c>
      <c r="D81" s="11">
        <v>2700</v>
      </c>
      <c r="E81" s="470"/>
      <c r="F81" s="3">
        <f t="shared" si="0"/>
        <v>0</v>
      </c>
    </row>
    <row r="82" spans="1:6" ht="25.5">
      <c r="A82" s="10" t="s">
        <v>185</v>
      </c>
      <c r="B82" s="5" t="s">
        <v>186</v>
      </c>
      <c r="C82" s="2" t="s">
        <v>79</v>
      </c>
      <c r="D82" s="11">
        <v>550</v>
      </c>
      <c r="E82" s="470"/>
      <c r="F82" s="3">
        <f t="shared" si="0"/>
        <v>0</v>
      </c>
    </row>
    <row r="83" spans="1:6" ht="25.5">
      <c r="A83" s="10" t="s">
        <v>187</v>
      </c>
      <c r="B83" s="5" t="s">
        <v>188</v>
      </c>
      <c r="C83" s="2" t="s">
        <v>77</v>
      </c>
      <c r="D83" s="11">
        <v>145</v>
      </c>
      <c r="E83" s="470"/>
      <c r="F83" s="3">
        <f t="shared" si="0"/>
        <v>0</v>
      </c>
    </row>
    <row r="84" spans="1:6" ht="25.5">
      <c r="A84" s="10" t="s">
        <v>66</v>
      </c>
      <c r="B84" s="5" t="s">
        <v>192</v>
      </c>
      <c r="C84" s="2" t="s">
        <v>77</v>
      </c>
      <c r="D84" s="11">
        <v>210</v>
      </c>
      <c r="E84" s="470"/>
      <c r="F84" s="3">
        <f t="shared" si="0"/>
        <v>0</v>
      </c>
    </row>
    <row r="85" spans="1:6" ht="25.5">
      <c r="A85" s="7" t="s">
        <v>92</v>
      </c>
      <c r="B85" s="5" t="s">
        <v>191</v>
      </c>
      <c r="C85" s="2" t="s">
        <v>77</v>
      </c>
      <c r="D85" s="11">
        <v>15</v>
      </c>
      <c r="E85" s="470"/>
      <c r="F85" s="3">
        <f t="shared" si="0"/>
        <v>0</v>
      </c>
    </row>
    <row r="86" spans="1:6" ht="25.5">
      <c r="A86" s="7" t="s">
        <v>193</v>
      </c>
      <c r="B86" s="5" t="s">
        <v>194</v>
      </c>
      <c r="C86" s="2" t="s">
        <v>77</v>
      </c>
      <c r="D86" s="11">
        <v>25</v>
      </c>
      <c r="E86" s="470"/>
      <c r="F86" s="3">
        <f t="shared" si="0"/>
        <v>0</v>
      </c>
    </row>
    <row r="87" spans="1:6" s="45" customFormat="1" ht="25.5">
      <c r="A87" s="7" t="s">
        <v>111</v>
      </c>
      <c r="B87" s="5" t="s">
        <v>160</v>
      </c>
      <c r="C87" s="2" t="s">
        <v>19</v>
      </c>
      <c r="D87" s="11">
        <v>4</v>
      </c>
      <c r="E87" s="470"/>
      <c r="F87" s="3">
        <f t="shared" si="0"/>
        <v>0</v>
      </c>
    </row>
    <row r="88" spans="1:6" s="45" customFormat="1" ht="25.5">
      <c r="A88" s="7" t="s">
        <v>161</v>
      </c>
      <c r="B88" s="5" t="s">
        <v>198</v>
      </c>
      <c r="C88" s="2" t="s">
        <v>63</v>
      </c>
      <c r="D88" s="11">
        <v>8</v>
      </c>
      <c r="E88" s="470"/>
      <c r="F88" s="3">
        <f t="shared" si="0"/>
        <v>0</v>
      </c>
    </row>
    <row r="89" spans="1:6" s="45" customFormat="1" ht="25.5">
      <c r="A89" s="7" t="s">
        <v>162</v>
      </c>
      <c r="B89" s="5" t="s">
        <v>163</v>
      </c>
      <c r="C89" s="2" t="s">
        <v>63</v>
      </c>
      <c r="D89" s="11">
        <v>45</v>
      </c>
      <c r="E89" s="470"/>
      <c r="F89" s="3">
        <f t="shared" si="0"/>
        <v>0</v>
      </c>
    </row>
    <row r="90" spans="1:6" s="45" customFormat="1" ht="51">
      <c r="A90" s="7" t="s">
        <v>195</v>
      </c>
      <c r="B90" s="5" t="s">
        <v>311</v>
      </c>
      <c r="C90" s="2" t="s">
        <v>79</v>
      </c>
      <c r="D90" s="11">
        <v>380</v>
      </c>
      <c r="E90" s="470"/>
      <c r="F90" s="3">
        <f t="shared" si="0"/>
        <v>0</v>
      </c>
    </row>
    <row r="91" spans="1:6" s="45" customFormat="1" ht="14.25">
      <c r="A91" s="7" t="s">
        <v>196</v>
      </c>
      <c r="B91" s="5" t="s">
        <v>197</v>
      </c>
      <c r="C91" s="2" t="s">
        <v>63</v>
      </c>
      <c r="D91" s="11">
        <v>25</v>
      </c>
      <c r="E91" s="470"/>
      <c r="F91" s="3">
        <f t="shared" si="0"/>
        <v>0</v>
      </c>
    </row>
    <row r="92" spans="1:6" ht="25.5">
      <c r="A92" s="10" t="s">
        <v>20</v>
      </c>
      <c r="B92" s="5" t="s">
        <v>21</v>
      </c>
      <c r="C92" s="2" t="s">
        <v>19</v>
      </c>
      <c r="D92" s="11">
        <v>1</v>
      </c>
      <c r="E92" s="470"/>
      <c r="F92" s="3">
        <f t="shared" si="0"/>
        <v>0</v>
      </c>
    </row>
    <row r="93" spans="1:6" ht="25.5">
      <c r="A93" s="10" t="s">
        <v>22</v>
      </c>
      <c r="B93" s="5" t="s">
        <v>23</v>
      </c>
      <c r="C93" s="2" t="s">
        <v>19</v>
      </c>
      <c r="D93" s="11">
        <v>1</v>
      </c>
      <c r="E93" s="470"/>
      <c r="F93" s="3">
        <f t="shared" si="0"/>
        <v>0</v>
      </c>
    </row>
    <row r="94" spans="1:6" ht="12.75">
      <c r="A94" s="18"/>
      <c r="B94" s="46" t="s">
        <v>1</v>
      </c>
      <c r="C94" s="42"/>
      <c r="D94" s="67"/>
      <c r="E94" s="289"/>
      <c r="F94" s="68">
        <f>SUM(F63:F93)</f>
        <v>0</v>
      </c>
    </row>
    <row r="95" spans="1:6" ht="12.75">
      <c r="A95" s="18"/>
      <c r="B95" s="46"/>
      <c r="C95" s="42"/>
      <c r="D95" s="67"/>
      <c r="E95" s="289"/>
      <c r="F95" s="68"/>
    </row>
    <row r="96" spans="1:6" ht="12.75">
      <c r="A96" s="18"/>
      <c r="C96" s="1"/>
      <c r="D96" s="80"/>
      <c r="E96" s="290"/>
      <c r="F96" s="3"/>
    </row>
    <row r="97" spans="1:6" ht="12.75">
      <c r="A97" s="44" t="s">
        <v>32</v>
      </c>
      <c r="B97" s="22" t="s">
        <v>36</v>
      </c>
      <c r="C97" s="42"/>
      <c r="D97" s="67"/>
      <c r="E97" s="289"/>
      <c r="F97" s="68"/>
    </row>
    <row r="98" spans="1:6" ht="63.75">
      <c r="A98" s="44"/>
      <c r="B98" s="5" t="s">
        <v>784</v>
      </c>
      <c r="C98" s="66"/>
      <c r="D98" s="81"/>
      <c r="E98" s="291"/>
      <c r="F98" s="68"/>
    </row>
    <row r="99" spans="1:6" ht="12.75">
      <c r="A99" s="44"/>
      <c r="B99" s="22"/>
      <c r="C99" s="42"/>
      <c r="D99" s="68"/>
      <c r="E99" s="289"/>
      <c r="F99" s="68"/>
    </row>
    <row r="100" spans="1:6" s="43" customFormat="1" ht="25.5">
      <c r="A100" s="19" t="s">
        <v>199</v>
      </c>
      <c r="B100" s="5" t="s">
        <v>200</v>
      </c>
      <c r="C100" s="2" t="s">
        <v>63</v>
      </c>
      <c r="D100" s="11">
        <v>250</v>
      </c>
      <c r="E100" s="470"/>
      <c r="F100" s="3">
        <f>ROUND(ROUND(D100,2)*ROUND(E100,2),2)</f>
        <v>0</v>
      </c>
    </row>
    <row r="101" spans="1:6" ht="25.5">
      <c r="A101" s="19" t="s">
        <v>151</v>
      </c>
      <c r="B101" s="5" t="s">
        <v>793</v>
      </c>
      <c r="C101" s="2" t="s">
        <v>63</v>
      </c>
      <c r="D101" s="11">
        <v>4690</v>
      </c>
      <c r="E101" s="470"/>
      <c r="F101" s="3">
        <f aca="true" t="shared" si="1" ref="F101:F113">ROUND(ROUND(D101,2)*ROUND(E101,2),2)</f>
        <v>0</v>
      </c>
    </row>
    <row r="102" spans="1:6" ht="38.25">
      <c r="A102" s="19" t="s">
        <v>151</v>
      </c>
      <c r="B102" s="5" t="s">
        <v>794</v>
      </c>
      <c r="C102" s="2" t="s">
        <v>63</v>
      </c>
      <c r="D102" s="11">
        <v>560</v>
      </c>
      <c r="E102" s="470"/>
      <c r="F102" s="3">
        <f t="shared" si="1"/>
        <v>0</v>
      </c>
    </row>
    <row r="103" spans="1:6" ht="23.25" customHeight="1">
      <c r="A103" s="19" t="s">
        <v>152</v>
      </c>
      <c r="B103" s="5" t="s">
        <v>795</v>
      </c>
      <c r="C103" s="2" t="s">
        <v>63</v>
      </c>
      <c r="D103" s="11">
        <v>550</v>
      </c>
      <c r="E103" s="470"/>
      <c r="F103" s="3">
        <f t="shared" si="1"/>
        <v>0</v>
      </c>
    </row>
    <row r="104" spans="1:6" ht="38.25">
      <c r="A104" s="7" t="s">
        <v>64</v>
      </c>
      <c r="B104" s="5" t="s">
        <v>153</v>
      </c>
      <c r="C104" s="12" t="s">
        <v>63</v>
      </c>
      <c r="D104" s="11">
        <v>210</v>
      </c>
      <c r="E104" s="470"/>
      <c r="F104" s="3">
        <f t="shared" si="1"/>
        <v>0</v>
      </c>
    </row>
    <row r="105" spans="1:6" ht="40.5" customHeight="1">
      <c r="A105" s="7" t="s">
        <v>90</v>
      </c>
      <c r="B105" s="5" t="s">
        <v>796</v>
      </c>
      <c r="C105" s="12" t="s">
        <v>63</v>
      </c>
      <c r="D105" s="11">
        <v>30</v>
      </c>
      <c r="E105" s="470"/>
      <c r="F105" s="3">
        <f t="shared" si="1"/>
        <v>0</v>
      </c>
    </row>
    <row r="106" spans="1:6" ht="38.25">
      <c r="A106" s="7" t="s">
        <v>80</v>
      </c>
      <c r="B106" s="5" t="s">
        <v>81</v>
      </c>
      <c r="C106" s="2" t="s">
        <v>63</v>
      </c>
      <c r="D106" s="82">
        <v>355</v>
      </c>
      <c r="E106" s="470"/>
      <c r="F106" s="3">
        <f t="shared" si="1"/>
        <v>0</v>
      </c>
    </row>
    <row r="107" spans="1:6" ht="25.5">
      <c r="A107" s="19" t="s">
        <v>40</v>
      </c>
      <c r="B107" s="5" t="s">
        <v>41</v>
      </c>
      <c r="C107" s="2" t="s">
        <v>79</v>
      </c>
      <c r="D107" s="11">
        <v>5600</v>
      </c>
      <c r="E107" s="470"/>
      <c r="F107" s="3">
        <f t="shared" si="1"/>
        <v>0</v>
      </c>
    </row>
    <row r="108" spans="1:6" s="9" customFormat="1" ht="25.5">
      <c r="A108" s="19" t="s">
        <v>97</v>
      </c>
      <c r="B108" s="5" t="s">
        <v>82</v>
      </c>
      <c r="C108" s="2" t="s">
        <v>63</v>
      </c>
      <c r="D108" s="82">
        <v>160</v>
      </c>
      <c r="E108" s="470"/>
      <c r="F108" s="3">
        <f t="shared" si="1"/>
        <v>0</v>
      </c>
    </row>
    <row r="109" spans="1:6" ht="38.25">
      <c r="A109" s="19" t="s">
        <v>201</v>
      </c>
      <c r="B109" s="5" t="s">
        <v>202</v>
      </c>
      <c r="C109" s="2" t="s">
        <v>63</v>
      </c>
      <c r="D109" s="11">
        <v>350</v>
      </c>
      <c r="E109" s="470"/>
      <c r="F109" s="3">
        <f t="shared" si="1"/>
        <v>0</v>
      </c>
    </row>
    <row r="110" spans="1:6" ht="38.25">
      <c r="A110" s="19" t="s">
        <v>97</v>
      </c>
      <c r="B110" s="5" t="s">
        <v>208</v>
      </c>
      <c r="C110" s="2" t="s">
        <v>63</v>
      </c>
      <c r="D110" s="11">
        <v>400</v>
      </c>
      <c r="E110" s="470"/>
      <c r="F110" s="3">
        <f t="shared" si="1"/>
        <v>0</v>
      </c>
    </row>
    <row r="111" spans="1:6" ht="38.25">
      <c r="A111" s="19" t="s">
        <v>221</v>
      </c>
      <c r="B111" s="5" t="s">
        <v>222</v>
      </c>
      <c r="C111" s="2" t="s">
        <v>63</v>
      </c>
      <c r="D111" s="11">
        <f>1750+15</f>
        <v>1765</v>
      </c>
      <c r="E111" s="470"/>
      <c r="F111" s="3">
        <f t="shared" si="1"/>
        <v>0</v>
      </c>
    </row>
    <row r="112" spans="1:6" ht="38.25">
      <c r="A112" s="19" t="s">
        <v>44</v>
      </c>
      <c r="B112" s="5" t="s">
        <v>792</v>
      </c>
      <c r="C112" s="2" t="s">
        <v>79</v>
      </c>
      <c r="D112" s="11">
        <v>1350</v>
      </c>
      <c r="E112" s="470"/>
      <c r="F112" s="3">
        <f t="shared" si="1"/>
        <v>0</v>
      </c>
    </row>
    <row r="113" spans="1:6" ht="14.25">
      <c r="A113" s="19" t="s">
        <v>45</v>
      </c>
      <c r="B113" s="5" t="s">
        <v>46</v>
      </c>
      <c r="C113" s="2" t="s">
        <v>79</v>
      </c>
      <c r="D113" s="11">
        <v>1350</v>
      </c>
      <c r="E113" s="470"/>
      <c r="F113" s="3">
        <f t="shared" si="1"/>
        <v>0</v>
      </c>
    </row>
    <row r="114" spans="1:6" ht="12.75">
      <c r="A114" s="19"/>
      <c r="B114" s="5"/>
      <c r="C114" s="2"/>
      <c r="D114" s="11"/>
      <c r="E114" s="290"/>
      <c r="F114" s="3"/>
    </row>
    <row r="115" spans="1:6" ht="12.75">
      <c r="A115" s="47"/>
      <c r="B115" s="23" t="s">
        <v>2</v>
      </c>
      <c r="C115" s="42"/>
      <c r="D115" s="67"/>
      <c r="E115" s="289"/>
      <c r="F115" s="68">
        <f>SUM(F99:F113)</f>
        <v>0</v>
      </c>
    </row>
    <row r="116" spans="1:6" ht="12.75">
      <c r="A116" s="47"/>
      <c r="B116" s="23"/>
      <c r="C116" s="42"/>
      <c r="D116" s="67"/>
      <c r="E116" s="289"/>
      <c r="F116" s="68"/>
    </row>
    <row r="117" spans="1:6" ht="12.75">
      <c r="A117" s="47"/>
      <c r="B117" s="23"/>
      <c r="C117" s="42"/>
      <c r="D117" s="67"/>
      <c r="E117" s="289"/>
      <c r="F117" s="68"/>
    </row>
    <row r="118" spans="1:6" ht="12.75">
      <c r="A118" s="44" t="s">
        <v>33</v>
      </c>
      <c r="B118" s="22" t="s">
        <v>42</v>
      </c>
      <c r="C118" s="42"/>
      <c r="D118" s="67"/>
      <c r="E118" s="289"/>
      <c r="F118" s="68"/>
    </row>
    <row r="119" spans="1:6" ht="12.75">
      <c r="A119" s="19"/>
      <c r="B119" s="5"/>
      <c r="C119" s="2"/>
      <c r="D119" s="83"/>
      <c r="E119" s="290"/>
      <c r="F119" s="3"/>
    </row>
    <row r="120" spans="1:6" ht="38.25">
      <c r="A120" s="19" t="s">
        <v>89</v>
      </c>
      <c r="B120" s="5" t="s">
        <v>112</v>
      </c>
      <c r="C120" s="2" t="s">
        <v>63</v>
      </c>
      <c r="D120" s="11">
        <f>1350+12</f>
        <v>1362</v>
      </c>
      <c r="E120" s="470"/>
      <c r="F120" s="3">
        <f>ROUND(ROUND(D120,2)*ROUND(E120,2),2)</f>
        <v>0</v>
      </c>
    </row>
    <row r="121" spans="1:6" ht="27" customHeight="1">
      <c r="A121" s="19" t="s">
        <v>210</v>
      </c>
      <c r="B121" s="5" t="s">
        <v>204</v>
      </c>
      <c r="C121" s="2" t="s">
        <v>79</v>
      </c>
      <c r="D121" s="11">
        <v>1586</v>
      </c>
      <c r="E121" s="470"/>
      <c r="F121" s="3">
        <f aca="true" t="shared" si="2" ref="F121:F136">ROUND(ROUND(D121,2)*ROUND(E121,2),2)</f>
        <v>0</v>
      </c>
    </row>
    <row r="122" spans="1:6" ht="25.5">
      <c r="A122" s="19" t="s">
        <v>209</v>
      </c>
      <c r="B122" s="5" t="s">
        <v>205</v>
      </c>
      <c r="C122" s="2" t="s">
        <v>79</v>
      </c>
      <c r="D122" s="11">
        <v>2186</v>
      </c>
      <c r="E122" s="470"/>
      <c r="F122" s="3">
        <f t="shared" si="2"/>
        <v>0</v>
      </c>
    </row>
    <row r="123" spans="1:6" ht="38.25">
      <c r="A123" s="7" t="s">
        <v>211</v>
      </c>
      <c r="B123" s="5" t="s">
        <v>203</v>
      </c>
      <c r="C123" s="2" t="s">
        <v>79</v>
      </c>
      <c r="D123" s="11">
        <v>495</v>
      </c>
      <c r="E123" s="470"/>
      <c r="F123" s="3">
        <f t="shared" si="2"/>
        <v>0</v>
      </c>
    </row>
    <row r="124" spans="1:6" ht="38.25">
      <c r="A124" s="19" t="s">
        <v>93</v>
      </c>
      <c r="B124" s="5" t="s">
        <v>206</v>
      </c>
      <c r="C124" s="2" t="s">
        <v>79</v>
      </c>
      <c r="D124" s="11">
        <v>1986</v>
      </c>
      <c r="E124" s="470"/>
      <c r="F124" s="3">
        <f t="shared" si="2"/>
        <v>0</v>
      </c>
    </row>
    <row r="125" spans="1:6" ht="38.25">
      <c r="A125" s="19" t="s">
        <v>212</v>
      </c>
      <c r="B125" s="5" t="s">
        <v>207</v>
      </c>
      <c r="C125" s="2" t="s">
        <v>79</v>
      </c>
      <c r="D125" s="11">
        <v>1436</v>
      </c>
      <c r="E125" s="470"/>
      <c r="F125" s="3">
        <f t="shared" si="2"/>
        <v>0</v>
      </c>
    </row>
    <row r="126" spans="1:6" ht="25.5">
      <c r="A126" s="7" t="s">
        <v>213</v>
      </c>
      <c r="B126" s="5" t="s">
        <v>94</v>
      </c>
      <c r="C126" s="2" t="s">
        <v>77</v>
      </c>
      <c r="D126" s="11">
        <v>50</v>
      </c>
      <c r="E126" s="470"/>
      <c r="F126" s="3">
        <f t="shared" si="2"/>
        <v>0</v>
      </c>
    </row>
    <row r="127" spans="1:6" ht="25.5">
      <c r="A127" s="7" t="s">
        <v>155</v>
      </c>
      <c r="B127" s="5" t="s">
        <v>156</v>
      </c>
      <c r="C127" s="2" t="s">
        <v>79</v>
      </c>
      <c r="D127" s="11">
        <v>3822</v>
      </c>
      <c r="E127" s="470"/>
      <c r="F127" s="3">
        <f t="shared" si="2"/>
        <v>0</v>
      </c>
    </row>
    <row r="128" spans="1:6" ht="38.25">
      <c r="A128" s="101" t="s">
        <v>216</v>
      </c>
      <c r="B128" s="118" t="s">
        <v>217</v>
      </c>
      <c r="C128" s="62" t="s">
        <v>215</v>
      </c>
      <c r="D128" s="11">
        <v>71</v>
      </c>
      <c r="E128" s="470"/>
      <c r="F128" s="3">
        <f t="shared" si="2"/>
        <v>0</v>
      </c>
    </row>
    <row r="129" spans="1:6" ht="63.75">
      <c r="A129" s="101" t="s">
        <v>214</v>
      </c>
      <c r="B129" s="98" t="s">
        <v>778</v>
      </c>
      <c r="C129" s="62" t="s">
        <v>215</v>
      </c>
      <c r="D129" s="11">
        <v>141</v>
      </c>
      <c r="E129" s="470"/>
      <c r="F129" s="3">
        <f t="shared" si="2"/>
        <v>0</v>
      </c>
    </row>
    <row r="130" spans="1:6" ht="38.25">
      <c r="A130" s="19" t="s">
        <v>88</v>
      </c>
      <c r="B130" s="5" t="s">
        <v>78</v>
      </c>
      <c r="C130" s="2" t="s">
        <v>77</v>
      </c>
      <c r="D130" s="11">
        <v>530</v>
      </c>
      <c r="E130" s="470"/>
      <c r="F130" s="3">
        <f t="shared" si="2"/>
        <v>0</v>
      </c>
    </row>
    <row r="131" spans="1:6" ht="38.25">
      <c r="A131" s="19" t="s">
        <v>58</v>
      </c>
      <c r="B131" s="5" t="s">
        <v>59</v>
      </c>
      <c r="C131" s="2" t="s">
        <v>77</v>
      </c>
      <c r="D131" s="11">
        <v>60</v>
      </c>
      <c r="E131" s="470"/>
      <c r="F131" s="3">
        <f t="shared" si="2"/>
        <v>0</v>
      </c>
    </row>
    <row r="132" spans="1:6" ht="38.25">
      <c r="A132" s="101" t="s">
        <v>220</v>
      </c>
      <c r="B132" s="102" t="s">
        <v>218</v>
      </c>
      <c r="C132" s="62" t="s">
        <v>219</v>
      </c>
      <c r="D132" s="11">
        <v>115</v>
      </c>
      <c r="E132" s="470"/>
      <c r="F132" s="3">
        <f t="shared" si="2"/>
        <v>0</v>
      </c>
    </row>
    <row r="133" spans="1:6" ht="38.25">
      <c r="A133" s="101" t="s">
        <v>308</v>
      </c>
      <c r="B133" s="102" t="s">
        <v>810</v>
      </c>
      <c r="C133" s="62" t="s">
        <v>219</v>
      </c>
      <c r="D133" s="11">
        <v>60</v>
      </c>
      <c r="E133" s="470"/>
      <c r="F133" s="3">
        <f t="shared" si="2"/>
        <v>0</v>
      </c>
    </row>
    <row r="134" spans="1:6" ht="25.5">
      <c r="A134" s="101" t="s">
        <v>809</v>
      </c>
      <c r="B134" s="102" t="s">
        <v>309</v>
      </c>
      <c r="C134" s="62" t="s">
        <v>219</v>
      </c>
      <c r="D134" s="76">
        <v>300</v>
      </c>
      <c r="E134" s="471"/>
      <c r="F134" s="3">
        <f t="shared" si="2"/>
        <v>0</v>
      </c>
    </row>
    <row r="135" spans="1:6" ht="38.25">
      <c r="A135" s="19" t="s">
        <v>76</v>
      </c>
      <c r="B135" s="5" t="s">
        <v>113</v>
      </c>
      <c r="C135" s="2" t="s">
        <v>79</v>
      </c>
      <c r="D135" s="11">
        <v>125</v>
      </c>
      <c r="E135" s="470"/>
      <c r="F135" s="3">
        <f t="shared" si="2"/>
        <v>0</v>
      </c>
    </row>
    <row r="136" spans="1:6" ht="38.25">
      <c r="A136" s="19" t="s">
        <v>101</v>
      </c>
      <c r="B136" s="5" t="s">
        <v>102</v>
      </c>
      <c r="C136" s="2" t="s">
        <v>79</v>
      </c>
      <c r="D136" s="11">
        <v>270</v>
      </c>
      <c r="E136" s="470"/>
      <c r="F136" s="3">
        <f t="shared" si="2"/>
        <v>0</v>
      </c>
    </row>
    <row r="137" spans="1:6" s="43" customFormat="1" ht="12.75">
      <c r="A137" s="44"/>
      <c r="B137" s="23" t="s">
        <v>3</v>
      </c>
      <c r="C137" s="42"/>
      <c r="D137" s="67"/>
      <c r="E137" s="289"/>
      <c r="F137" s="68">
        <f>SUM(F119:F136)</f>
        <v>0</v>
      </c>
    </row>
    <row r="138" spans="1:6" ht="12.75">
      <c r="A138" s="44"/>
      <c r="B138" s="22"/>
      <c r="C138" s="42"/>
      <c r="D138" s="67"/>
      <c r="E138" s="289"/>
      <c r="F138" s="68"/>
    </row>
    <row r="139" spans="1:6" ht="12.75">
      <c r="A139" s="44"/>
      <c r="B139" s="22"/>
      <c r="C139" s="42"/>
      <c r="D139" s="67"/>
      <c r="E139" s="289"/>
      <c r="F139" s="68"/>
    </row>
    <row r="140" spans="1:6" ht="12.75">
      <c r="A140" s="44" t="s">
        <v>7</v>
      </c>
      <c r="B140" s="22" t="s">
        <v>26</v>
      </c>
      <c r="C140" s="42"/>
      <c r="D140" s="67"/>
      <c r="E140" s="289"/>
      <c r="F140" s="68"/>
    </row>
    <row r="141" spans="1:6" ht="51">
      <c r="A141" s="44"/>
      <c r="B141" s="5" t="s">
        <v>154</v>
      </c>
      <c r="C141" s="66"/>
      <c r="D141" s="81"/>
      <c r="E141" s="291"/>
      <c r="F141" s="68"/>
    </row>
    <row r="142" spans="1:6" ht="25.5">
      <c r="A142" s="44"/>
      <c r="B142" s="5" t="s">
        <v>164</v>
      </c>
      <c r="C142" s="66"/>
      <c r="D142" s="81"/>
      <c r="E142" s="291"/>
      <c r="F142" s="68"/>
    </row>
    <row r="143" spans="1:6" ht="12.75">
      <c r="A143" s="44"/>
      <c r="B143" s="5"/>
      <c r="C143" s="48"/>
      <c r="D143" s="68"/>
      <c r="E143" s="289"/>
      <c r="F143" s="68"/>
    </row>
    <row r="144" spans="1:6" s="65" customFormat="1" ht="38.25">
      <c r="A144" s="63" t="s">
        <v>60</v>
      </c>
      <c r="B144" s="5" t="s">
        <v>779</v>
      </c>
      <c r="C144" s="64" t="s">
        <v>86</v>
      </c>
      <c r="D144" s="84">
        <v>292</v>
      </c>
      <c r="E144" s="472"/>
      <c r="F144" s="59">
        <f>ROUND(ROUND(D144,2)*ROUND(E144,2),2)</f>
        <v>0</v>
      </c>
    </row>
    <row r="145" spans="1:6" s="65" customFormat="1" ht="38.25">
      <c r="A145" s="63" t="s">
        <v>114</v>
      </c>
      <c r="B145" s="5" t="s">
        <v>780</v>
      </c>
      <c r="C145" s="64" t="s">
        <v>86</v>
      </c>
      <c r="D145" s="84">
        <v>51</v>
      </c>
      <c r="E145" s="472"/>
      <c r="F145" s="59">
        <f aca="true" t="shared" si="3" ref="F145:F164">ROUND(ROUND(D145,2)*ROUND(E145,2),2)</f>
        <v>0</v>
      </c>
    </row>
    <row r="146" spans="1:6" s="65" customFormat="1" ht="38.25">
      <c r="A146" s="63" t="s">
        <v>138</v>
      </c>
      <c r="B146" s="5" t="s">
        <v>781</v>
      </c>
      <c r="C146" s="64" t="s">
        <v>86</v>
      </c>
      <c r="D146" s="84">
        <v>12</v>
      </c>
      <c r="E146" s="472"/>
      <c r="F146" s="59">
        <f t="shared" si="3"/>
        <v>0</v>
      </c>
    </row>
    <row r="147" spans="1:6" s="65" customFormat="1" ht="25.5">
      <c r="A147" s="63" t="s">
        <v>106</v>
      </c>
      <c r="B147" s="5" t="s">
        <v>107</v>
      </c>
      <c r="C147" s="64" t="s">
        <v>86</v>
      </c>
      <c r="D147" s="84">
        <v>45</v>
      </c>
      <c r="E147" s="472"/>
      <c r="F147" s="59">
        <f t="shared" si="3"/>
        <v>0</v>
      </c>
    </row>
    <row r="148" spans="1:6" s="65" customFormat="1" ht="51">
      <c r="A148" s="60" t="s">
        <v>91</v>
      </c>
      <c r="B148" s="5" t="s">
        <v>139</v>
      </c>
      <c r="C148" s="64" t="s">
        <v>19</v>
      </c>
      <c r="D148" s="59">
        <v>12</v>
      </c>
      <c r="E148" s="472"/>
      <c r="F148" s="59">
        <f t="shared" si="3"/>
        <v>0</v>
      </c>
    </row>
    <row r="149" spans="1:6" s="65" customFormat="1" ht="51">
      <c r="A149" s="60" t="s">
        <v>47</v>
      </c>
      <c r="B149" s="5" t="s">
        <v>140</v>
      </c>
      <c r="C149" s="61" t="s">
        <v>19</v>
      </c>
      <c r="D149" s="84">
        <v>2</v>
      </c>
      <c r="E149" s="472"/>
      <c r="F149" s="59">
        <f t="shared" si="3"/>
        <v>0</v>
      </c>
    </row>
    <row r="150" spans="1:6" s="65" customFormat="1" ht="51">
      <c r="A150" s="60" t="s">
        <v>224</v>
      </c>
      <c r="B150" s="5" t="s">
        <v>223</v>
      </c>
      <c r="C150" s="61" t="s">
        <v>19</v>
      </c>
      <c r="D150" s="84">
        <v>2</v>
      </c>
      <c r="E150" s="472"/>
      <c r="F150" s="59">
        <f t="shared" si="3"/>
        <v>0</v>
      </c>
    </row>
    <row r="151" spans="1:6" s="65" customFormat="1" ht="51">
      <c r="A151" s="60" t="s">
        <v>225</v>
      </c>
      <c r="B151" s="5" t="s">
        <v>226</v>
      </c>
      <c r="C151" s="61" t="s">
        <v>19</v>
      </c>
      <c r="D151" s="84">
        <v>1</v>
      </c>
      <c r="E151" s="472"/>
      <c r="F151" s="59">
        <f t="shared" si="3"/>
        <v>0</v>
      </c>
    </row>
    <row r="152" spans="1:6" s="65" customFormat="1" ht="51">
      <c r="A152" s="60" t="s">
        <v>228</v>
      </c>
      <c r="B152" s="5" t="s">
        <v>227</v>
      </c>
      <c r="C152" s="61" t="s">
        <v>19</v>
      </c>
      <c r="D152" s="84">
        <v>6</v>
      </c>
      <c r="E152" s="472"/>
      <c r="F152" s="59">
        <f t="shared" si="3"/>
        <v>0</v>
      </c>
    </row>
    <row r="153" spans="1:6" s="65" customFormat="1" ht="51">
      <c r="A153" s="60" t="s">
        <v>48</v>
      </c>
      <c r="B153" s="5" t="s">
        <v>141</v>
      </c>
      <c r="C153" s="61" t="s">
        <v>19</v>
      </c>
      <c r="D153" s="59">
        <v>2</v>
      </c>
      <c r="E153" s="472"/>
      <c r="F153" s="59">
        <f t="shared" si="3"/>
        <v>0</v>
      </c>
    </row>
    <row r="154" spans="1:6" s="65" customFormat="1" ht="51">
      <c r="A154" s="60" t="s">
        <v>142</v>
      </c>
      <c r="B154" s="5" t="s">
        <v>143</v>
      </c>
      <c r="C154" s="61" t="s">
        <v>19</v>
      </c>
      <c r="D154" s="59">
        <v>2</v>
      </c>
      <c r="E154" s="472"/>
      <c r="F154" s="59">
        <f t="shared" si="3"/>
        <v>0</v>
      </c>
    </row>
    <row r="155" spans="1:6" s="65" customFormat="1" ht="25.5">
      <c r="A155" s="60" t="s">
        <v>85</v>
      </c>
      <c r="B155" s="5" t="s">
        <v>87</v>
      </c>
      <c r="C155" s="61" t="s">
        <v>19</v>
      </c>
      <c r="D155" s="59">
        <v>6</v>
      </c>
      <c r="E155" s="472"/>
      <c r="F155" s="59">
        <f t="shared" si="3"/>
        <v>0</v>
      </c>
    </row>
    <row r="156" spans="1:6" s="65" customFormat="1" ht="63.75">
      <c r="A156" s="63" t="s">
        <v>116</v>
      </c>
      <c r="B156" s="5" t="s">
        <v>150</v>
      </c>
      <c r="C156" s="61" t="s">
        <v>19</v>
      </c>
      <c r="D156" s="59">
        <v>11</v>
      </c>
      <c r="E156" s="472"/>
      <c r="F156" s="59">
        <f t="shared" si="3"/>
        <v>0</v>
      </c>
    </row>
    <row r="157" spans="1:6" s="65" customFormat="1" ht="38.25">
      <c r="A157" s="63" t="s">
        <v>262</v>
      </c>
      <c r="B157" s="5" t="s">
        <v>261</v>
      </c>
      <c r="C157" s="61" t="s">
        <v>19</v>
      </c>
      <c r="D157" s="59">
        <v>1</v>
      </c>
      <c r="E157" s="472"/>
      <c r="F157" s="59">
        <f t="shared" si="3"/>
        <v>0</v>
      </c>
    </row>
    <row r="158" spans="1:6" s="65" customFormat="1" ht="38.25">
      <c r="A158" s="60" t="s">
        <v>83</v>
      </c>
      <c r="B158" s="5" t="s">
        <v>84</v>
      </c>
      <c r="C158" s="61" t="s">
        <v>19</v>
      </c>
      <c r="D158" s="59">
        <v>13</v>
      </c>
      <c r="E158" s="472"/>
      <c r="F158" s="59">
        <f t="shared" si="3"/>
        <v>0</v>
      </c>
    </row>
    <row r="159" spans="1:6" s="65" customFormat="1" ht="38.25">
      <c r="A159" s="60" t="s">
        <v>69</v>
      </c>
      <c r="B159" s="98" t="s">
        <v>236</v>
      </c>
      <c r="C159" s="61" t="s">
        <v>86</v>
      </c>
      <c r="D159" s="59">
        <v>12</v>
      </c>
      <c r="E159" s="472"/>
      <c r="F159" s="59">
        <f t="shared" si="3"/>
        <v>0</v>
      </c>
    </row>
    <row r="160" spans="1:6" s="65" customFormat="1" ht="38.25">
      <c r="A160" s="60" t="s">
        <v>119</v>
      </c>
      <c r="B160" s="98" t="s">
        <v>237</v>
      </c>
      <c r="C160" s="61" t="s">
        <v>86</v>
      </c>
      <c r="D160" s="59">
        <v>2</v>
      </c>
      <c r="E160" s="472"/>
      <c r="F160" s="59">
        <f t="shared" si="3"/>
        <v>0</v>
      </c>
    </row>
    <row r="161" spans="1:6" s="65" customFormat="1" ht="25.5">
      <c r="A161" s="60" t="s">
        <v>144</v>
      </c>
      <c r="B161" s="5" t="s">
        <v>49</v>
      </c>
      <c r="C161" s="61" t="s">
        <v>86</v>
      </c>
      <c r="D161" s="11">
        <v>60</v>
      </c>
      <c r="E161" s="472"/>
      <c r="F161" s="59">
        <f t="shared" si="3"/>
        <v>0</v>
      </c>
    </row>
    <row r="162" spans="1:6" s="65" customFormat="1" ht="25.5">
      <c r="A162" s="60" t="s">
        <v>145</v>
      </c>
      <c r="B162" s="5" t="s">
        <v>281</v>
      </c>
      <c r="C162" s="61" t="s">
        <v>19</v>
      </c>
      <c r="D162" s="11">
        <v>2</v>
      </c>
      <c r="E162" s="472"/>
      <c r="F162" s="59">
        <f t="shared" si="3"/>
        <v>0</v>
      </c>
    </row>
    <row r="163" spans="1:6" s="65" customFormat="1" ht="12.75">
      <c r="A163" s="60" t="s">
        <v>234</v>
      </c>
      <c r="B163" s="5" t="s">
        <v>229</v>
      </c>
      <c r="C163" s="62" t="s">
        <v>19</v>
      </c>
      <c r="D163" s="59">
        <v>4</v>
      </c>
      <c r="E163" s="472"/>
      <c r="F163" s="59">
        <f t="shared" si="3"/>
        <v>0</v>
      </c>
    </row>
    <row r="164" spans="1:6" s="65" customFormat="1" ht="12.75">
      <c r="A164" s="60" t="s">
        <v>235</v>
      </c>
      <c r="B164" s="5" t="s">
        <v>230</v>
      </c>
      <c r="C164" s="62" t="s">
        <v>19</v>
      </c>
      <c r="D164" s="59">
        <v>5</v>
      </c>
      <c r="E164" s="472"/>
      <c r="F164" s="59">
        <f t="shared" si="3"/>
        <v>0</v>
      </c>
    </row>
    <row r="165" spans="1:6" ht="12.75">
      <c r="A165" s="30"/>
      <c r="B165" s="23" t="s">
        <v>98</v>
      </c>
      <c r="C165" s="29"/>
      <c r="D165" s="11"/>
      <c r="E165" s="292"/>
      <c r="F165" s="68">
        <f>SUM(F143:F164)</f>
        <v>0</v>
      </c>
    </row>
    <row r="166" spans="1:6" ht="12.75">
      <c r="A166" s="30"/>
      <c r="B166" s="23"/>
      <c r="C166" s="29"/>
      <c r="D166" s="11"/>
      <c r="E166" s="292"/>
      <c r="F166" s="68"/>
    </row>
    <row r="167" spans="1:6" ht="12.75">
      <c r="A167" s="30"/>
      <c r="B167" s="22"/>
      <c r="C167" s="29"/>
      <c r="D167" s="11"/>
      <c r="E167" s="292"/>
      <c r="F167" s="11"/>
    </row>
    <row r="168" spans="1:6" ht="12.75">
      <c r="A168" s="44" t="s">
        <v>50</v>
      </c>
      <c r="B168" s="22" t="s">
        <v>51</v>
      </c>
      <c r="C168" s="14"/>
      <c r="D168" s="70"/>
      <c r="E168" s="293"/>
      <c r="F168" s="71"/>
    </row>
    <row r="169" spans="1:6" ht="12.75">
      <c r="A169" s="44"/>
      <c r="B169" s="22"/>
      <c r="C169" s="14"/>
      <c r="D169" s="70"/>
      <c r="E169" s="293"/>
      <c r="F169" s="71"/>
    </row>
    <row r="170" spans="1:8" s="65" customFormat="1" ht="12.75">
      <c r="A170" s="24" t="s">
        <v>95</v>
      </c>
      <c r="B170" s="98" t="s">
        <v>231</v>
      </c>
      <c r="C170" s="13" t="s">
        <v>19</v>
      </c>
      <c r="D170" s="11">
        <v>4</v>
      </c>
      <c r="E170" s="298"/>
      <c r="F170" s="11">
        <f>ROUND(ROUND(D170,2)*ROUND(E170,2),2)</f>
        <v>0</v>
      </c>
      <c r="H170" s="103"/>
    </row>
    <row r="171" spans="1:6" s="96" customFormat="1" ht="25.5">
      <c r="A171" s="24" t="s">
        <v>232</v>
      </c>
      <c r="B171" s="5" t="s">
        <v>115</v>
      </c>
      <c r="C171" s="16" t="s">
        <v>19</v>
      </c>
      <c r="D171" s="95">
        <v>10</v>
      </c>
      <c r="E171" s="298"/>
      <c r="F171" s="11">
        <f>ROUND(ROUND(D171,2)*ROUND(E171,2),2)</f>
        <v>0</v>
      </c>
    </row>
    <row r="172" spans="1:6" s="117" customFormat="1" ht="38.25">
      <c r="A172" s="113" t="s">
        <v>307</v>
      </c>
      <c r="B172" s="114" t="s">
        <v>306</v>
      </c>
      <c r="C172" s="115" t="s">
        <v>19</v>
      </c>
      <c r="D172" s="116">
        <v>22</v>
      </c>
      <c r="E172" s="473"/>
      <c r="F172" s="11">
        <f>ROUND(ROUND(D172,2)*ROUND(E172,2),2)</f>
        <v>0</v>
      </c>
    </row>
    <row r="173" spans="1:6" ht="12.75">
      <c r="A173" s="20"/>
      <c r="B173" s="23" t="s">
        <v>52</v>
      </c>
      <c r="C173" s="15"/>
      <c r="D173" s="70"/>
      <c r="E173" s="293"/>
      <c r="F173" s="72">
        <f>SUM(F169:F172)</f>
        <v>0</v>
      </c>
    </row>
    <row r="174" spans="1:6" ht="12.75">
      <c r="A174" s="20"/>
      <c r="B174" s="23"/>
      <c r="C174" s="15"/>
      <c r="D174" s="70"/>
      <c r="E174" s="293"/>
      <c r="F174" s="72"/>
    </row>
    <row r="175" spans="1:6" ht="12.75">
      <c r="A175" s="49"/>
      <c r="B175" s="51"/>
      <c r="C175" s="52"/>
      <c r="D175" s="73"/>
      <c r="E175" s="292"/>
      <c r="F175" s="11"/>
    </row>
    <row r="176" spans="1:6" ht="12.75">
      <c r="A176" s="21" t="s">
        <v>9</v>
      </c>
      <c r="B176" s="22" t="s">
        <v>27</v>
      </c>
      <c r="C176" s="50"/>
      <c r="D176" s="69"/>
      <c r="E176" s="289"/>
      <c r="F176" s="68"/>
    </row>
    <row r="177" spans="1:6" ht="12.75">
      <c r="A177" s="21"/>
      <c r="B177" s="22"/>
      <c r="C177" s="50"/>
      <c r="D177" s="69"/>
      <c r="E177" s="289"/>
      <c r="F177" s="68"/>
    </row>
    <row r="178" spans="1:10" s="65" customFormat="1" ht="25.5">
      <c r="A178" s="97" t="s">
        <v>53</v>
      </c>
      <c r="B178" s="106" t="s">
        <v>54</v>
      </c>
      <c r="C178" s="99" t="s">
        <v>19</v>
      </c>
      <c r="D178" s="76">
        <v>39</v>
      </c>
      <c r="E178" s="299"/>
      <c r="F178" s="76">
        <f>ROUND(ROUND(D178,2)*ROUND(E178,2),2)</f>
        <v>0</v>
      </c>
      <c r="J178" s="65" t="s">
        <v>286</v>
      </c>
    </row>
    <row r="179" spans="1:6" s="65" customFormat="1" ht="38.25">
      <c r="A179" s="97" t="s">
        <v>129</v>
      </c>
      <c r="B179" s="106" t="s">
        <v>130</v>
      </c>
      <c r="C179" s="99" t="s">
        <v>19</v>
      </c>
      <c r="D179" s="76">
        <v>4</v>
      </c>
      <c r="E179" s="299"/>
      <c r="F179" s="76">
        <f aca="true" t="shared" si="4" ref="F179:F207">ROUND(ROUND(D179,2)*ROUND(E179,2),2)</f>
        <v>0</v>
      </c>
    </row>
    <row r="180" spans="1:6" s="65" customFormat="1" ht="38.25">
      <c r="A180" s="97" t="s">
        <v>167</v>
      </c>
      <c r="B180" s="106" t="s">
        <v>168</v>
      </c>
      <c r="C180" s="99" t="s">
        <v>19</v>
      </c>
      <c r="D180" s="76">
        <v>19</v>
      </c>
      <c r="E180" s="299"/>
      <c r="F180" s="76">
        <f t="shared" si="4"/>
        <v>0</v>
      </c>
    </row>
    <row r="181" spans="1:6" s="65" customFormat="1" ht="38.25">
      <c r="A181" s="97" t="s">
        <v>57</v>
      </c>
      <c r="B181" s="106" t="s">
        <v>55</v>
      </c>
      <c r="C181" s="99" t="s">
        <v>19</v>
      </c>
      <c r="D181" s="76">
        <v>4</v>
      </c>
      <c r="E181" s="299"/>
      <c r="F181" s="76">
        <f t="shared" si="4"/>
        <v>0</v>
      </c>
    </row>
    <row r="182" spans="1:6" s="65" customFormat="1" ht="38.25">
      <c r="A182" s="97" t="s">
        <v>131</v>
      </c>
      <c r="B182" s="106" t="s">
        <v>132</v>
      </c>
      <c r="C182" s="99" t="s">
        <v>19</v>
      </c>
      <c r="D182" s="76">
        <v>12</v>
      </c>
      <c r="E182" s="299"/>
      <c r="F182" s="76">
        <f t="shared" si="4"/>
        <v>0</v>
      </c>
    </row>
    <row r="183" spans="1:6" s="65" customFormat="1" ht="25.5">
      <c r="A183" s="97" t="s">
        <v>99</v>
      </c>
      <c r="B183" s="106" t="s">
        <v>169</v>
      </c>
      <c r="C183" s="99" t="s">
        <v>19</v>
      </c>
      <c r="D183" s="100">
        <v>2</v>
      </c>
      <c r="E183" s="299"/>
      <c r="F183" s="76">
        <f t="shared" si="4"/>
        <v>0</v>
      </c>
    </row>
    <row r="184" spans="1:6" s="65" customFormat="1" ht="38.25">
      <c r="A184" s="97" t="s">
        <v>290</v>
      </c>
      <c r="B184" s="108" t="s">
        <v>289</v>
      </c>
      <c r="C184" s="99" t="s">
        <v>19</v>
      </c>
      <c r="D184" s="76">
        <v>4</v>
      </c>
      <c r="E184" s="299"/>
      <c r="F184" s="76">
        <f t="shared" si="4"/>
        <v>0</v>
      </c>
    </row>
    <row r="185" spans="1:6" s="65" customFormat="1" ht="38.25">
      <c r="A185" s="97" t="s">
        <v>238</v>
      </c>
      <c r="B185" s="109" t="s">
        <v>291</v>
      </c>
      <c r="C185" s="99" t="s">
        <v>19</v>
      </c>
      <c r="D185" s="76">
        <v>6</v>
      </c>
      <c r="E185" s="299"/>
      <c r="F185" s="76">
        <f t="shared" si="4"/>
        <v>0</v>
      </c>
    </row>
    <row r="186" spans="1:6" s="65" customFormat="1" ht="51">
      <c r="A186" s="97" t="s">
        <v>293</v>
      </c>
      <c r="B186" s="106" t="s">
        <v>292</v>
      </c>
      <c r="C186" s="99" t="s">
        <v>19</v>
      </c>
      <c r="D186" s="76">
        <v>1</v>
      </c>
      <c r="E186" s="299"/>
      <c r="F186" s="76">
        <f t="shared" si="4"/>
        <v>0</v>
      </c>
    </row>
    <row r="187" spans="1:6" ht="38.25">
      <c r="A187" s="97" t="s">
        <v>294</v>
      </c>
      <c r="B187" s="108" t="s">
        <v>295</v>
      </c>
      <c r="C187" s="107" t="s">
        <v>19</v>
      </c>
      <c r="D187" s="76">
        <v>4</v>
      </c>
      <c r="E187" s="299"/>
      <c r="F187" s="76">
        <f t="shared" si="4"/>
        <v>0</v>
      </c>
    </row>
    <row r="188" spans="1:6" s="65" customFormat="1" ht="51">
      <c r="A188" s="97" t="s">
        <v>242</v>
      </c>
      <c r="B188" s="106" t="s">
        <v>243</v>
      </c>
      <c r="C188" s="99" t="s">
        <v>19</v>
      </c>
      <c r="D188" s="76">
        <v>1</v>
      </c>
      <c r="E188" s="299"/>
      <c r="F188" s="76">
        <f t="shared" si="4"/>
        <v>0</v>
      </c>
    </row>
    <row r="189" spans="1:6" s="65" customFormat="1" ht="51">
      <c r="A189" s="97" t="s">
        <v>300</v>
      </c>
      <c r="B189" s="106" t="s">
        <v>245</v>
      </c>
      <c r="C189" s="99" t="s">
        <v>19</v>
      </c>
      <c r="D189" s="76">
        <v>4</v>
      </c>
      <c r="E189" s="299"/>
      <c r="F189" s="76">
        <f t="shared" si="4"/>
        <v>0</v>
      </c>
    </row>
    <row r="190" spans="1:6" s="65" customFormat="1" ht="51">
      <c r="A190" s="97" t="s">
        <v>170</v>
      </c>
      <c r="B190" s="106" t="s">
        <v>244</v>
      </c>
      <c r="C190" s="99" t="s">
        <v>19</v>
      </c>
      <c r="D190" s="76">
        <v>3</v>
      </c>
      <c r="E190" s="299"/>
      <c r="F190" s="76">
        <f t="shared" si="4"/>
        <v>0</v>
      </c>
    </row>
    <row r="191" spans="1:6" ht="51">
      <c r="A191" s="97" t="s">
        <v>296</v>
      </c>
      <c r="B191" s="106" t="s">
        <v>297</v>
      </c>
      <c r="C191" s="99" t="s">
        <v>19</v>
      </c>
      <c r="D191" s="76">
        <v>8</v>
      </c>
      <c r="E191" s="299"/>
      <c r="F191" s="76">
        <f t="shared" si="4"/>
        <v>0</v>
      </c>
    </row>
    <row r="192" spans="1:6" ht="51">
      <c r="A192" s="97" t="s">
        <v>298</v>
      </c>
      <c r="B192" s="106" t="s">
        <v>299</v>
      </c>
      <c r="C192" s="99" t="s">
        <v>19</v>
      </c>
      <c r="D192" s="76">
        <v>9</v>
      </c>
      <c r="E192" s="299"/>
      <c r="F192" s="76">
        <f t="shared" si="4"/>
        <v>0</v>
      </c>
    </row>
    <row r="193" spans="1:6" ht="63.75">
      <c r="A193" s="30" t="s">
        <v>75</v>
      </c>
      <c r="B193" s="5" t="s">
        <v>246</v>
      </c>
      <c r="C193" s="16" t="s">
        <v>77</v>
      </c>
      <c r="D193" s="11">
        <v>782</v>
      </c>
      <c r="E193" s="299"/>
      <c r="F193" s="76">
        <f t="shared" si="4"/>
        <v>0</v>
      </c>
    </row>
    <row r="194" spans="1:6" ht="54.75" customHeight="1">
      <c r="A194" s="30" t="s">
        <v>247</v>
      </c>
      <c r="B194" s="5" t="s">
        <v>248</v>
      </c>
      <c r="C194" s="16" t="s">
        <v>249</v>
      </c>
      <c r="D194" s="11">
        <v>4.5</v>
      </c>
      <c r="E194" s="299"/>
      <c r="F194" s="76">
        <f t="shared" si="4"/>
        <v>0</v>
      </c>
    </row>
    <row r="195" spans="1:6" ht="63.75">
      <c r="A195" s="53" t="s">
        <v>250</v>
      </c>
      <c r="B195" s="5" t="s">
        <v>251</v>
      </c>
      <c r="C195" s="16" t="s">
        <v>79</v>
      </c>
      <c r="D195" s="11">
        <v>10</v>
      </c>
      <c r="E195" s="299"/>
      <c r="F195" s="76">
        <f t="shared" si="4"/>
        <v>0</v>
      </c>
    </row>
    <row r="196" spans="1:6" ht="25.5">
      <c r="A196" s="53" t="s">
        <v>252</v>
      </c>
      <c r="B196" s="5" t="s">
        <v>253</v>
      </c>
      <c r="C196" s="16" t="s">
        <v>79</v>
      </c>
      <c r="D196" s="11">
        <v>300</v>
      </c>
      <c r="E196" s="299"/>
      <c r="F196" s="76">
        <f t="shared" si="4"/>
        <v>0</v>
      </c>
    </row>
    <row r="197" spans="1:6" ht="63.75">
      <c r="A197" s="53" t="s">
        <v>254</v>
      </c>
      <c r="B197" s="5" t="s">
        <v>255</v>
      </c>
      <c r="C197" s="16" t="s">
        <v>77</v>
      </c>
      <c r="D197" s="11">
        <v>50</v>
      </c>
      <c r="E197" s="299"/>
      <c r="F197" s="76">
        <f t="shared" si="4"/>
        <v>0</v>
      </c>
    </row>
    <row r="198" spans="1:6" ht="52.5" customHeight="1">
      <c r="A198" s="53" t="s">
        <v>256</v>
      </c>
      <c r="B198" s="5" t="s">
        <v>257</v>
      </c>
      <c r="C198" s="16" t="s">
        <v>79</v>
      </c>
      <c r="D198" s="11">
        <v>30</v>
      </c>
      <c r="E198" s="299"/>
      <c r="F198" s="76">
        <f t="shared" si="4"/>
        <v>0</v>
      </c>
    </row>
    <row r="199" spans="1:6" ht="63.75">
      <c r="A199" s="53" t="s">
        <v>134</v>
      </c>
      <c r="B199" s="5" t="s">
        <v>258</v>
      </c>
      <c r="C199" s="16" t="s">
        <v>79</v>
      </c>
      <c r="D199" s="11">
        <v>48</v>
      </c>
      <c r="E199" s="299"/>
      <c r="F199" s="76">
        <f t="shared" si="4"/>
        <v>0</v>
      </c>
    </row>
    <row r="200" spans="1:6" ht="12.75">
      <c r="A200" s="53" t="s">
        <v>259</v>
      </c>
      <c r="B200" s="5" t="s">
        <v>260</v>
      </c>
      <c r="C200" s="16" t="s">
        <v>19</v>
      </c>
      <c r="D200" s="11">
        <v>3</v>
      </c>
      <c r="E200" s="299"/>
      <c r="F200" s="76">
        <f t="shared" si="4"/>
        <v>0</v>
      </c>
    </row>
    <row r="201" spans="1:6" ht="38.25">
      <c r="A201" s="53" t="s">
        <v>135</v>
      </c>
      <c r="B201" s="5" t="s">
        <v>136</v>
      </c>
      <c r="C201" s="16" t="s">
        <v>77</v>
      </c>
      <c r="D201" s="11">
        <v>25</v>
      </c>
      <c r="E201" s="299"/>
      <c r="F201" s="76">
        <f t="shared" si="4"/>
        <v>0</v>
      </c>
    </row>
    <row r="202" spans="1:6" ht="25.5">
      <c r="A202" s="53" t="s">
        <v>239</v>
      </c>
      <c r="B202" s="5" t="s">
        <v>240</v>
      </c>
      <c r="C202" s="16" t="s">
        <v>77</v>
      </c>
      <c r="D202" s="11">
        <v>2</v>
      </c>
      <c r="E202" s="299"/>
      <c r="F202" s="76">
        <f t="shared" si="4"/>
        <v>0</v>
      </c>
    </row>
    <row r="203" spans="1:6" ht="25.5">
      <c r="A203" s="53" t="s">
        <v>241</v>
      </c>
      <c r="B203" s="5" t="s">
        <v>782</v>
      </c>
      <c r="C203" s="16" t="s">
        <v>77</v>
      </c>
      <c r="D203" s="11">
        <v>57</v>
      </c>
      <c r="E203" s="299"/>
      <c r="F203" s="76">
        <f t="shared" si="4"/>
        <v>0</v>
      </c>
    </row>
    <row r="204" spans="1:6" ht="25.5">
      <c r="A204" s="53" t="s">
        <v>233</v>
      </c>
      <c r="B204" s="5" t="s">
        <v>783</v>
      </c>
      <c r="C204" s="16" t="s">
        <v>77</v>
      </c>
      <c r="D204" s="11">
        <v>24</v>
      </c>
      <c r="E204" s="299"/>
      <c r="F204" s="76">
        <f t="shared" si="4"/>
        <v>0</v>
      </c>
    </row>
    <row r="205" spans="1:10" ht="63.75">
      <c r="A205" s="110" t="s">
        <v>301</v>
      </c>
      <c r="B205" s="106" t="s">
        <v>302</v>
      </c>
      <c r="C205" s="111" t="s">
        <v>19</v>
      </c>
      <c r="D205" s="82">
        <v>24</v>
      </c>
      <c r="E205" s="299"/>
      <c r="F205" s="76">
        <f t="shared" si="4"/>
        <v>0</v>
      </c>
      <c r="H205" s="112"/>
      <c r="I205" s="112"/>
      <c r="J205" s="112"/>
    </row>
    <row r="206" spans="1:10" ht="63.75">
      <c r="A206" s="110" t="s">
        <v>303</v>
      </c>
      <c r="B206" s="106" t="s">
        <v>304</v>
      </c>
      <c r="C206" s="111" t="s">
        <v>19</v>
      </c>
      <c r="D206" s="82">
        <v>91</v>
      </c>
      <c r="E206" s="299"/>
      <c r="F206" s="76">
        <f t="shared" si="4"/>
        <v>0</v>
      </c>
      <c r="H206" s="112"/>
      <c r="I206" s="112"/>
      <c r="J206" s="112"/>
    </row>
    <row r="207" spans="1:10" ht="63.75">
      <c r="A207" s="110" t="s">
        <v>241</v>
      </c>
      <c r="B207" s="106" t="s">
        <v>305</v>
      </c>
      <c r="C207" s="111" t="s">
        <v>133</v>
      </c>
      <c r="D207" s="82">
        <v>30</v>
      </c>
      <c r="E207" s="299"/>
      <c r="F207" s="76">
        <f t="shared" si="4"/>
        <v>0</v>
      </c>
      <c r="H207" s="112"/>
      <c r="I207" s="112"/>
      <c r="J207" s="112"/>
    </row>
    <row r="208" spans="1:6" ht="12.75">
      <c r="A208" s="10"/>
      <c r="B208" s="23" t="s">
        <v>4</v>
      </c>
      <c r="C208" s="17"/>
      <c r="D208" s="74"/>
      <c r="E208" s="293"/>
      <c r="F208" s="72">
        <f>SUM(F177:F207)</f>
        <v>0</v>
      </c>
    </row>
    <row r="209" spans="1:6" ht="12.75">
      <c r="A209" s="10"/>
      <c r="B209" s="23"/>
      <c r="C209" s="17"/>
      <c r="D209" s="74"/>
      <c r="E209" s="293"/>
      <c r="F209" s="72"/>
    </row>
    <row r="210" spans="1:6" ht="12.75">
      <c r="A210" s="19"/>
      <c r="B210" s="23"/>
      <c r="C210" s="42"/>
      <c r="D210" s="67"/>
      <c r="E210" s="289"/>
      <c r="F210" s="68"/>
    </row>
    <row r="211" spans="1:6" ht="12.75">
      <c r="A211" s="44" t="s">
        <v>10</v>
      </c>
      <c r="B211" s="22" t="s">
        <v>28</v>
      </c>
      <c r="C211" s="42"/>
      <c r="D211" s="85"/>
      <c r="E211" s="289"/>
      <c r="F211" s="68"/>
    </row>
    <row r="212" spans="1:6" ht="12.75">
      <c r="A212" s="44"/>
      <c r="B212" s="22"/>
      <c r="C212" s="42"/>
      <c r="D212" s="85"/>
      <c r="E212" s="289"/>
      <c r="F212" s="68"/>
    </row>
    <row r="213" spans="1:6" ht="12.75">
      <c r="A213" s="19" t="s">
        <v>103</v>
      </c>
      <c r="B213" s="5" t="s">
        <v>13</v>
      </c>
      <c r="C213" s="2" t="s">
        <v>37</v>
      </c>
      <c r="D213" s="3">
        <v>60</v>
      </c>
      <c r="E213" s="290">
        <v>57</v>
      </c>
      <c r="F213" s="3">
        <f>ROUND(ROUND(D213,2)*ROUND(E213,2),2)</f>
        <v>3420</v>
      </c>
    </row>
    <row r="214" spans="1:6" s="65" customFormat="1" ht="12.75">
      <c r="A214" s="19" t="s">
        <v>104</v>
      </c>
      <c r="B214" s="5" t="s">
        <v>96</v>
      </c>
      <c r="C214" s="2" t="s">
        <v>37</v>
      </c>
      <c r="D214" s="3">
        <v>20</v>
      </c>
      <c r="E214" s="290">
        <v>57</v>
      </c>
      <c r="F214" s="3">
        <f>ROUND(ROUND(D214,2)*ROUND(E214,2),2)</f>
        <v>1140</v>
      </c>
    </row>
    <row r="215" spans="1:6" ht="25.5">
      <c r="A215" s="19" t="s">
        <v>100</v>
      </c>
      <c r="B215" s="5" t="s">
        <v>788</v>
      </c>
      <c r="C215" s="2" t="s">
        <v>19</v>
      </c>
      <c r="D215" s="3">
        <v>1</v>
      </c>
      <c r="E215" s="298"/>
      <c r="F215" s="3">
        <f>ROUND(ROUND(D215,2)*ROUND(E215,2),2)</f>
        <v>0</v>
      </c>
    </row>
    <row r="216" spans="1:6" ht="12.75">
      <c r="A216" s="19" t="s">
        <v>65</v>
      </c>
      <c r="B216" s="5" t="s">
        <v>105</v>
      </c>
      <c r="C216" s="2" t="s">
        <v>19</v>
      </c>
      <c r="D216" s="3">
        <v>1</v>
      </c>
      <c r="E216" s="298"/>
      <c r="F216" s="3">
        <f>ROUND(ROUND(D216,2)*ROUND(E216,2),2)</f>
        <v>0</v>
      </c>
    </row>
    <row r="217" spans="1:6" ht="25.5">
      <c r="A217" s="19" t="s">
        <v>786</v>
      </c>
      <c r="B217" s="106" t="s">
        <v>787</v>
      </c>
      <c r="C217" s="2" t="s">
        <v>166</v>
      </c>
      <c r="D217" s="3">
        <v>1</v>
      </c>
      <c r="E217" s="298"/>
      <c r="F217" s="3">
        <f>ROUND(ROUND(D217,2)*ROUND(E217,2),2)</f>
        <v>0</v>
      </c>
    </row>
    <row r="218" spans="1:6" ht="12.75">
      <c r="A218" s="19"/>
      <c r="B218" s="23" t="s">
        <v>5</v>
      </c>
      <c r="C218" s="42"/>
      <c r="D218" s="85"/>
      <c r="E218" s="289"/>
      <c r="F218" s="68">
        <f>SUM(F212:F217)</f>
        <v>4560</v>
      </c>
    </row>
    <row r="219" spans="1:6" ht="12.75">
      <c r="A219" s="19"/>
      <c r="B219" s="23"/>
      <c r="C219" s="42"/>
      <c r="D219" s="85"/>
      <c r="E219" s="289"/>
      <c r="F219" s="68"/>
    </row>
    <row r="220" spans="1:6" ht="12.75">
      <c r="A220" s="19"/>
      <c r="B220" s="23"/>
      <c r="C220" s="42"/>
      <c r="D220" s="85"/>
      <c r="E220" s="289"/>
      <c r="F220" s="68"/>
    </row>
    <row r="221" spans="1:6" ht="12.75">
      <c r="A221" s="44" t="s">
        <v>272</v>
      </c>
      <c r="B221" s="22" t="s">
        <v>267</v>
      </c>
      <c r="C221" s="29"/>
      <c r="D221" s="11"/>
      <c r="E221" s="292"/>
      <c r="F221" s="11"/>
    </row>
    <row r="222" spans="1:6" ht="12.75">
      <c r="A222" s="44"/>
      <c r="B222" s="22"/>
      <c r="C222" s="29"/>
      <c r="D222" s="11"/>
      <c r="E222" s="292"/>
      <c r="F222" s="11"/>
    </row>
    <row r="223" spans="1:6" ht="25.5">
      <c r="A223" s="10" t="s">
        <v>177</v>
      </c>
      <c r="B223" s="5" t="s">
        <v>176</v>
      </c>
      <c r="C223" s="2" t="s">
        <v>18</v>
      </c>
      <c r="D223" s="11">
        <v>0.075</v>
      </c>
      <c r="E223" s="298"/>
      <c r="F223" s="3">
        <f>ROUND(ROUND(D223,2)*ROUND(E223,2),2)</f>
        <v>0</v>
      </c>
    </row>
    <row r="224" spans="1:6" ht="25.5">
      <c r="A224" s="10" t="s">
        <v>159</v>
      </c>
      <c r="B224" s="5" t="s">
        <v>184</v>
      </c>
      <c r="C224" s="2" t="s">
        <v>79</v>
      </c>
      <c r="D224" s="11">
        <v>12</v>
      </c>
      <c r="E224" s="298"/>
      <c r="F224" s="3">
        <f aca="true" t="shared" si="5" ref="F224:F243">ROUND(ROUND(D224,2)*ROUND(E224,2),2)</f>
        <v>0</v>
      </c>
    </row>
    <row r="225" spans="1:6" ht="25.5">
      <c r="A225" s="10" t="s">
        <v>187</v>
      </c>
      <c r="B225" s="5" t="s">
        <v>188</v>
      </c>
      <c r="C225" s="2" t="s">
        <v>77</v>
      </c>
      <c r="D225" s="11">
        <v>15</v>
      </c>
      <c r="E225" s="298"/>
      <c r="F225" s="3">
        <f t="shared" si="5"/>
        <v>0</v>
      </c>
    </row>
    <row r="226" spans="1:6" ht="25.5">
      <c r="A226" s="7" t="s">
        <v>193</v>
      </c>
      <c r="B226" s="5" t="s">
        <v>194</v>
      </c>
      <c r="C226" s="2" t="s">
        <v>77</v>
      </c>
      <c r="D226" s="11">
        <v>75</v>
      </c>
      <c r="E226" s="298"/>
      <c r="F226" s="3">
        <f t="shared" si="5"/>
        <v>0</v>
      </c>
    </row>
    <row r="227" spans="1:6" ht="25.5">
      <c r="A227" s="7" t="s">
        <v>268</v>
      </c>
      <c r="B227" s="5" t="s">
        <v>269</v>
      </c>
      <c r="C227" s="2" t="s">
        <v>19</v>
      </c>
      <c r="D227" s="11">
        <v>4</v>
      </c>
      <c r="E227" s="298"/>
      <c r="F227" s="3">
        <f t="shared" si="5"/>
        <v>0</v>
      </c>
    </row>
    <row r="228" spans="1:6" ht="38.25">
      <c r="A228" s="7" t="s">
        <v>273</v>
      </c>
      <c r="B228" s="5" t="s">
        <v>270</v>
      </c>
      <c r="C228" s="12" t="s">
        <v>63</v>
      </c>
      <c r="D228" s="11">
        <v>300</v>
      </c>
      <c r="E228" s="298"/>
      <c r="F228" s="3">
        <f t="shared" si="5"/>
        <v>0</v>
      </c>
    </row>
    <row r="229" spans="1:6" ht="38.25">
      <c r="A229" s="7" t="s">
        <v>274</v>
      </c>
      <c r="B229" s="5" t="s">
        <v>271</v>
      </c>
      <c r="C229" s="12" t="s">
        <v>63</v>
      </c>
      <c r="D229" s="11">
        <v>50</v>
      </c>
      <c r="E229" s="298"/>
      <c r="F229" s="3">
        <f t="shared" si="5"/>
        <v>0</v>
      </c>
    </row>
    <row r="230" spans="1:6" ht="38.25">
      <c r="A230" s="7" t="s">
        <v>279</v>
      </c>
      <c r="B230" s="5" t="s">
        <v>81</v>
      </c>
      <c r="C230" s="2" t="s">
        <v>63</v>
      </c>
      <c r="D230" s="82">
        <v>5</v>
      </c>
      <c r="E230" s="298"/>
      <c r="F230" s="3">
        <f t="shared" si="5"/>
        <v>0</v>
      </c>
    </row>
    <row r="231" spans="1:6" ht="25.5">
      <c r="A231" s="19" t="s">
        <v>288</v>
      </c>
      <c r="B231" s="5" t="s">
        <v>82</v>
      </c>
      <c r="C231" s="2" t="s">
        <v>63</v>
      </c>
      <c r="D231" s="82">
        <v>330</v>
      </c>
      <c r="E231" s="298"/>
      <c r="F231" s="3">
        <f t="shared" si="5"/>
        <v>0</v>
      </c>
    </row>
    <row r="232" spans="1:6" ht="38.25">
      <c r="A232" s="19" t="s">
        <v>221</v>
      </c>
      <c r="B232" s="5" t="s">
        <v>222</v>
      </c>
      <c r="C232" s="2" t="s">
        <v>63</v>
      </c>
      <c r="D232" s="11">
        <v>15</v>
      </c>
      <c r="E232" s="298"/>
      <c r="F232" s="3">
        <f t="shared" si="5"/>
        <v>0</v>
      </c>
    </row>
    <row r="233" spans="1:6" ht="38.25">
      <c r="A233" s="19" t="s">
        <v>89</v>
      </c>
      <c r="B233" s="5" t="s">
        <v>112</v>
      </c>
      <c r="C233" s="2" t="s">
        <v>63</v>
      </c>
      <c r="D233" s="11">
        <v>3</v>
      </c>
      <c r="E233" s="298"/>
      <c r="F233" s="3">
        <f t="shared" si="5"/>
        <v>0</v>
      </c>
    </row>
    <row r="234" spans="1:6" ht="38.25">
      <c r="A234" s="19" t="s">
        <v>210</v>
      </c>
      <c r="B234" s="5" t="s">
        <v>204</v>
      </c>
      <c r="C234" s="2" t="s">
        <v>79</v>
      </c>
      <c r="D234" s="11">
        <v>12</v>
      </c>
      <c r="E234" s="298"/>
      <c r="F234" s="3">
        <f t="shared" si="5"/>
        <v>0</v>
      </c>
    </row>
    <row r="235" spans="1:6" ht="38.25">
      <c r="A235" s="19" t="s">
        <v>212</v>
      </c>
      <c r="B235" s="5" t="s">
        <v>207</v>
      </c>
      <c r="C235" s="2" t="s">
        <v>79</v>
      </c>
      <c r="D235" s="11">
        <v>12</v>
      </c>
      <c r="E235" s="298"/>
      <c r="F235" s="3">
        <f t="shared" si="5"/>
        <v>0</v>
      </c>
    </row>
    <row r="236" spans="1:6" ht="25.5">
      <c r="A236" s="7" t="s">
        <v>213</v>
      </c>
      <c r="B236" s="5" t="s">
        <v>94</v>
      </c>
      <c r="C236" s="2" t="s">
        <v>77</v>
      </c>
      <c r="D236" s="11">
        <v>15</v>
      </c>
      <c r="E236" s="298"/>
      <c r="F236" s="3">
        <f t="shared" si="5"/>
        <v>0</v>
      </c>
    </row>
    <row r="237" spans="1:6" ht="25.5">
      <c r="A237" s="7" t="s">
        <v>155</v>
      </c>
      <c r="B237" s="5" t="s">
        <v>156</v>
      </c>
      <c r="C237" s="2" t="s">
        <v>79</v>
      </c>
      <c r="D237" s="11">
        <v>12</v>
      </c>
      <c r="E237" s="298"/>
      <c r="F237" s="3">
        <f t="shared" si="5"/>
        <v>0</v>
      </c>
    </row>
    <row r="238" spans="1:6" ht="38.25">
      <c r="A238" s="63" t="s">
        <v>114</v>
      </c>
      <c r="B238" s="5" t="s">
        <v>137</v>
      </c>
      <c r="C238" s="64" t="s">
        <v>86</v>
      </c>
      <c r="D238" s="84">
        <v>75</v>
      </c>
      <c r="E238" s="298"/>
      <c r="F238" s="3">
        <f t="shared" si="5"/>
        <v>0</v>
      </c>
    </row>
    <row r="239" spans="1:6" ht="51">
      <c r="A239" s="104" t="s">
        <v>287</v>
      </c>
      <c r="B239" s="105" t="s">
        <v>285</v>
      </c>
      <c r="C239" s="2" t="s">
        <v>79</v>
      </c>
      <c r="D239" s="84">
        <v>500</v>
      </c>
      <c r="E239" s="298"/>
      <c r="F239" s="3">
        <f t="shared" si="5"/>
        <v>0</v>
      </c>
    </row>
    <row r="240" spans="1:6" ht="51">
      <c r="A240" s="60" t="s">
        <v>275</v>
      </c>
      <c r="B240" s="5" t="s">
        <v>276</v>
      </c>
      <c r="C240" s="61" t="s">
        <v>19</v>
      </c>
      <c r="D240" s="59">
        <v>1</v>
      </c>
      <c r="E240" s="298"/>
      <c r="F240" s="3">
        <f t="shared" si="5"/>
        <v>0</v>
      </c>
    </row>
    <row r="241" spans="1:6" ht="51">
      <c r="A241" s="60" t="s">
        <v>277</v>
      </c>
      <c r="B241" s="5" t="s">
        <v>278</v>
      </c>
      <c r="C241" s="61" t="s">
        <v>19</v>
      </c>
      <c r="D241" s="59">
        <v>2</v>
      </c>
      <c r="E241" s="298"/>
      <c r="F241" s="3">
        <f t="shared" si="5"/>
        <v>0</v>
      </c>
    </row>
    <row r="242" spans="1:6" ht="51">
      <c r="A242" s="19" t="s">
        <v>279</v>
      </c>
      <c r="B242" s="5" t="s">
        <v>280</v>
      </c>
      <c r="C242" s="61" t="s">
        <v>19</v>
      </c>
      <c r="D242" s="59">
        <v>1</v>
      </c>
      <c r="E242" s="298"/>
      <c r="F242" s="3">
        <f t="shared" si="5"/>
        <v>0</v>
      </c>
    </row>
    <row r="243" spans="1:6" ht="38.25">
      <c r="A243" s="60" t="s">
        <v>283</v>
      </c>
      <c r="B243" s="5" t="s">
        <v>284</v>
      </c>
      <c r="C243" s="61" t="s">
        <v>19</v>
      </c>
      <c r="D243" s="59">
        <v>4</v>
      </c>
      <c r="E243" s="298"/>
      <c r="F243" s="3">
        <f t="shared" si="5"/>
        <v>0</v>
      </c>
    </row>
    <row r="244" spans="1:6" ht="12.75">
      <c r="A244" s="19"/>
      <c r="B244" s="23" t="s">
        <v>282</v>
      </c>
      <c r="C244" s="42"/>
      <c r="D244" s="85"/>
      <c r="E244" s="289"/>
      <c r="F244" s="68">
        <f>SUM(F223:F243)</f>
        <v>0</v>
      </c>
    </row>
    <row r="245" spans="1:6" ht="12.75">
      <c r="A245" s="19"/>
      <c r="B245" s="23"/>
      <c r="C245" s="42"/>
      <c r="D245" s="85"/>
      <c r="E245" s="289"/>
      <c r="F245" s="68"/>
    </row>
    <row r="246" spans="1:6" ht="12.75">
      <c r="A246" s="19"/>
      <c r="B246" s="23"/>
      <c r="C246" s="42"/>
      <c r="D246" s="85"/>
      <c r="E246" s="289"/>
      <c r="F246" s="68"/>
    </row>
    <row r="247" spans="1:6" ht="12.75">
      <c r="A247" s="89"/>
      <c r="B247" s="90"/>
      <c r="C247" s="58"/>
      <c r="D247" s="91"/>
      <c r="E247" s="294"/>
      <c r="F247" s="88"/>
    </row>
    <row r="248" spans="1:6" ht="12.75">
      <c r="A248" s="89" t="s">
        <v>286</v>
      </c>
      <c r="B248" s="92" t="s">
        <v>165</v>
      </c>
      <c r="C248" s="58"/>
      <c r="D248" s="91"/>
      <c r="E248" s="294"/>
      <c r="F248" s="3"/>
    </row>
    <row r="249" spans="1:6" ht="12.75">
      <c r="A249" s="89"/>
      <c r="B249" s="92"/>
      <c r="C249" s="58"/>
      <c r="D249" s="91"/>
      <c r="E249" s="294"/>
      <c r="F249" s="3"/>
    </row>
    <row r="250" spans="1:6" ht="76.5">
      <c r="A250" s="19" t="s">
        <v>120</v>
      </c>
      <c r="B250" s="77" t="s">
        <v>785</v>
      </c>
      <c r="C250" s="16" t="s">
        <v>431</v>
      </c>
      <c r="D250" s="59">
        <v>1</v>
      </c>
      <c r="E250" s="290">
        <v>30000</v>
      </c>
      <c r="F250" s="3">
        <f>E250*D250</f>
        <v>30000</v>
      </c>
    </row>
    <row r="251" spans="1:6" s="6" customFormat="1" ht="12.75">
      <c r="A251" s="19"/>
      <c r="B251" s="93" t="s">
        <v>73</v>
      </c>
      <c r="C251" s="94"/>
      <c r="D251" s="87"/>
      <c r="E251" s="295"/>
      <c r="F251" s="88">
        <f>F250</f>
        <v>30000</v>
      </c>
    </row>
    <row r="252" spans="1:6" s="6" customFormat="1" ht="12.75">
      <c r="A252" s="19"/>
      <c r="B252" s="93"/>
      <c r="C252" s="94"/>
      <c r="D252" s="87"/>
      <c r="E252" s="295"/>
      <c r="F252" s="88"/>
    </row>
    <row r="253" spans="1:6" s="6" customFormat="1" ht="14.25">
      <c r="A253" s="19" t="s">
        <v>6</v>
      </c>
      <c r="B253" s="54" t="str">
        <f>B4</f>
        <v>KROŽNO KRIŽIŠČE COL</v>
      </c>
      <c r="C253" s="55"/>
      <c r="D253" s="86"/>
      <c r="E253" s="296"/>
      <c r="F253" s="75">
        <f>SUM(F94,F115,F137,F165,F173,F208,F218,F244,F251)</f>
        <v>34560</v>
      </c>
    </row>
    <row r="254" spans="1:6" s="65" customFormat="1" ht="12.75">
      <c r="A254" s="19"/>
      <c r="B254" s="24"/>
      <c r="C254" s="28"/>
      <c r="D254" s="6"/>
      <c r="E254" s="297"/>
      <c r="F254" s="6"/>
    </row>
    <row r="255" spans="1:6" s="65" customFormat="1" ht="12.75">
      <c r="A255" s="19"/>
      <c r="B255" s="24"/>
      <c r="C255" s="28"/>
      <c r="D255" s="6"/>
      <c r="E255" s="297"/>
      <c r="F255" s="6"/>
    </row>
    <row r="256" spans="1:6" s="65" customFormat="1" ht="12.75">
      <c r="A256" s="53"/>
      <c r="B256" s="24"/>
      <c r="C256" s="28"/>
      <c r="D256" s="6"/>
      <c r="E256" s="297"/>
      <c r="F256" s="6"/>
    </row>
    <row r="257" spans="1:6" s="76" customFormat="1" ht="12.75">
      <c r="A257" s="53"/>
      <c r="B257" s="24"/>
      <c r="C257" s="28"/>
      <c r="D257" s="6"/>
      <c r="E257" s="297"/>
      <c r="F257" s="6"/>
    </row>
    <row r="258" spans="1:6" s="76" customFormat="1" ht="12.75">
      <c r="A258" s="53"/>
      <c r="B258" s="24"/>
      <c r="C258" s="28"/>
      <c r="D258" s="6"/>
      <c r="E258" s="297"/>
      <c r="F258" s="6"/>
    </row>
    <row r="259" spans="1:6" s="76" customFormat="1" ht="12.75">
      <c r="A259" s="53"/>
      <c r="B259" s="24"/>
      <c r="C259" s="28"/>
      <c r="D259" s="6"/>
      <c r="E259" s="297"/>
      <c r="F259" s="6"/>
    </row>
    <row r="260" spans="1:5" s="6" customFormat="1" ht="12.75">
      <c r="A260" s="53"/>
      <c r="B260" s="24"/>
      <c r="C260" s="28"/>
      <c r="E260" s="297"/>
    </row>
    <row r="261" spans="1:5" s="6" customFormat="1" ht="12.75">
      <c r="A261" s="53"/>
      <c r="B261" s="24"/>
      <c r="C261" s="28"/>
      <c r="E261" s="297"/>
    </row>
    <row r="262" spans="1:5" s="6" customFormat="1" ht="12.75">
      <c r="A262" s="53"/>
      <c r="B262" s="24"/>
      <c r="C262" s="28"/>
      <c r="E262" s="297"/>
    </row>
    <row r="263" spans="1:5" s="6" customFormat="1" ht="12.75">
      <c r="A263" s="53"/>
      <c r="B263" s="24"/>
      <c r="C263" s="28"/>
      <c r="E263" s="297"/>
    </row>
    <row r="264" spans="1:5" s="6" customFormat="1" ht="12.75">
      <c r="A264" s="53"/>
      <c r="B264" s="24"/>
      <c r="C264" s="28"/>
      <c r="E264" s="297"/>
    </row>
    <row r="265" spans="1:5" s="6" customFormat="1" ht="12.75">
      <c r="A265" s="53"/>
      <c r="B265" s="24"/>
      <c r="C265" s="28"/>
      <c r="E265" s="297"/>
    </row>
    <row r="266" spans="1:5" s="6" customFormat="1" ht="12.75">
      <c r="A266" s="53"/>
      <c r="B266" s="24"/>
      <c r="C266" s="28"/>
      <c r="E266" s="297"/>
    </row>
    <row r="267" spans="1:5" s="6" customFormat="1" ht="12.75">
      <c r="A267" s="53"/>
      <c r="B267" s="24"/>
      <c r="C267" s="28"/>
      <c r="E267" s="297"/>
    </row>
    <row r="268" spans="1:3" s="6" customFormat="1" ht="12.75">
      <c r="A268" s="53"/>
      <c r="B268" s="24"/>
      <c r="C268" s="28"/>
    </row>
    <row r="269" spans="1:3" s="6" customFormat="1" ht="12.75">
      <c r="A269" s="53"/>
      <c r="B269" s="24"/>
      <c r="C269" s="28"/>
    </row>
    <row r="270" spans="1:3" s="6" customFormat="1" ht="12.75">
      <c r="A270" s="53"/>
      <c r="B270" s="24"/>
      <c r="C270" s="28"/>
    </row>
    <row r="271" spans="1:3" s="6" customFormat="1" ht="12.75">
      <c r="A271" s="53"/>
      <c r="B271" s="24"/>
      <c r="C271" s="28"/>
    </row>
    <row r="272" spans="1:3" s="6" customFormat="1" ht="12.75">
      <c r="A272" s="53"/>
      <c r="B272" s="24"/>
      <c r="C272" s="28"/>
    </row>
    <row r="273" spans="1:3" s="6" customFormat="1" ht="12.75">
      <c r="A273" s="53"/>
      <c r="B273" s="24"/>
      <c r="C273" s="28"/>
    </row>
    <row r="274" spans="1:3" s="6" customFormat="1" ht="12.75">
      <c r="A274" s="53"/>
      <c r="B274" s="24"/>
      <c r="C274" s="28"/>
    </row>
    <row r="275" spans="1:3" s="6" customFormat="1" ht="12.75">
      <c r="A275" s="53"/>
      <c r="B275" s="24"/>
      <c r="C275" s="28"/>
    </row>
    <row r="276" spans="1:3" s="6" customFormat="1" ht="12.75">
      <c r="A276" s="53"/>
      <c r="B276" s="24"/>
      <c r="C276" s="28"/>
    </row>
    <row r="277" spans="1:3" s="6" customFormat="1" ht="12.75">
      <c r="A277" s="53"/>
      <c r="B277" s="24"/>
      <c r="C277" s="28"/>
    </row>
    <row r="278" spans="1:3" s="6" customFormat="1" ht="12.75">
      <c r="A278" s="53"/>
      <c r="B278" s="24"/>
      <c r="C278" s="28"/>
    </row>
    <row r="279" spans="1:3" s="6" customFormat="1" ht="12.75">
      <c r="A279" s="53"/>
      <c r="B279" s="24"/>
      <c r="C279" s="28"/>
    </row>
    <row r="280" spans="1:3" s="6" customFormat="1" ht="12.75">
      <c r="A280" s="53"/>
      <c r="B280" s="24"/>
      <c r="C280" s="28"/>
    </row>
    <row r="281" spans="1:3" s="6" customFormat="1" ht="12.75">
      <c r="A281" s="53"/>
      <c r="B281" s="24"/>
      <c r="C281" s="28"/>
    </row>
    <row r="282" spans="1:3" s="6" customFormat="1" ht="12.75">
      <c r="A282" s="53"/>
      <c r="B282" s="24"/>
      <c r="C282" s="28"/>
    </row>
    <row r="283" spans="1:3" s="6" customFormat="1" ht="12.75">
      <c r="A283" s="53"/>
      <c r="B283" s="24"/>
      <c r="C283" s="28"/>
    </row>
    <row r="284" spans="1:3" s="6" customFormat="1" ht="12.75">
      <c r="A284" s="53"/>
      <c r="B284" s="24"/>
      <c r="C284" s="28"/>
    </row>
    <row r="285" spans="1:3" s="6" customFormat="1" ht="12.75">
      <c r="A285" s="53"/>
      <c r="B285" s="24"/>
      <c r="C285" s="28"/>
    </row>
    <row r="286" spans="1:3" s="6" customFormat="1" ht="12.75">
      <c r="A286" s="53"/>
      <c r="B286" s="24"/>
      <c r="C286" s="28"/>
    </row>
    <row r="287" spans="1:3" s="6" customFormat="1" ht="12.75">
      <c r="A287" s="53"/>
      <c r="B287" s="24"/>
      <c r="C287" s="28"/>
    </row>
    <row r="288" spans="1:3" s="6" customFormat="1" ht="12.75">
      <c r="A288" s="53"/>
      <c r="B288" s="24"/>
      <c r="C288" s="28"/>
    </row>
    <row r="289" spans="1:3" s="6" customFormat="1" ht="12.75">
      <c r="A289" s="53"/>
      <c r="B289" s="24"/>
      <c r="C289" s="28"/>
    </row>
    <row r="290" spans="1:3" s="6" customFormat="1" ht="12.75">
      <c r="A290" s="53"/>
      <c r="B290" s="24"/>
      <c r="C290" s="28"/>
    </row>
    <row r="291" spans="1:3" s="6" customFormat="1" ht="12.75">
      <c r="A291" s="53"/>
      <c r="B291" s="24"/>
      <c r="C291" s="28"/>
    </row>
    <row r="292" spans="1:3" s="6" customFormat="1" ht="12.75">
      <c r="A292" s="53"/>
      <c r="B292" s="24"/>
      <c r="C292" s="28"/>
    </row>
    <row r="293" spans="1:3" s="6" customFormat="1" ht="12.75">
      <c r="A293" s="53"/>
      <c r="B293" s="24"/>
      <c r="C293" s="28"/>
    </row>
    <row r="294" spans="1:3" s="6" customFormat="1" ht="12.75">
      <c r="A294" s="53"/>
      <c r="B294" s="24"/>
      <c r="C294" s="28"/>
    </row>
    <row r="295" spans="1:3" s="6" customFormat="1" ht="12.75">
      <c r="A295" s="53"/>
      <c r="B295" s="24"/>
      <c r="C295" s="28"/>
    </row>
    <row r="296" spans="1:3" s="6" customFormat="1" ht="12.75">
      <c r="A296" s="53"/>
      <c r="B296" s="24"/>
      <c r="C296" s="28"/>
    </row>
    <row r="297" spans="1:3" s="6" customFormat="1" ht="12.75">
      <c r="A297" s="53"/>
      <c r="B297" s="24"/>
      <c r="C297" s="28"/>
    </row>
    <row r="298" spans="1:3" s="6" customFormat="1" ht="12.75">
      <c r="A298" s="53"/>
      <c r="B298" s="24"/>
      <c r="C298" s="28"/>
    </row>
    <row r="299" spans="1:3" s="6" customFormat="1" ht="12.75">
      <c r="A299" s="53"/>
      <c r="B299" s="24"/>
      <c r="C299" s="28"/>
    </row>
    <row r="300" spans="1:3" s="6" customFormat="1" ht="12.75">
      <c r="A300" s="53"/>
      <c r="B300" s="24"/>
      <c r="C300" s="28"/>
    </row>
    <row r="301" spans="1:3" s="6" customFormat="1" ht="12.75">
      <c r="A301" s="53"/>
      <c r="B301" s="24"/>
      <c r="C301" s="28"/>
    </row>
    <row r="302" spans="1:3" s="6" customFormat="1" ht="12.75">
      <c r="A302" s="53"/>
      <c r="B302" s="24"/>
      <c r="C302" s="28"/>
    </row>
    <row r="303" spans="1:3" s="6" customFormat="1" ht="12.75">
      <c r="A303" s="53"/>
      <c r="B303" s="24"/>
      <c r="C303" s="28"/>
    </row>
    <row r="304" spans="1:3" s="6" customFormat="1" ht="12.75">
      <c r="A304" s="53"/>
      <c r="B304" s="24"/>
      <c r="C304" s="28"/>
    </row>
    <row r="305" spans="1:3" s="6" customFormat="1" ht="12.75">
      <c r="A305" s="53"/>
      <c r="B305" s="24"/>
      <c r="C305" s="28"/>
    </row>
    <row r="306" spans="1:3" s="6" customFormat="1" ht="12.75">
      <c r="A306" s="53"/>
      <c r="B306" s="24"/>
      <c r="C306" s="28"/>
    </row>
    <row r="307" spans="1:3" s="6" customFormat="1" ht="12.75">
      <c r="A307" s="53"/>
      <c r="B307" s="24"/>
      <c r="C307" s="28"/>
    </row>
    <row r="308" spans="1:3" s="6" customFormat="1" ht="12.75">
      <c r="A308" s="53"/>
      <c r="B308" s="24"/>
      <c r="C308" s="28"/>
    </row>
    <row r="309" spans="1:3" s="6" customFormat="1" ht="12.75">
      <c r="A309" s="53"/>
      <c r="B309" s="24"/>
      <c r="C309" s="28"/>
    </row>
    <row r="310" spans="1:3" s="6" customFormat="1" ht="12.75">
      <c r="A310" s="53"/>
      <c r="B310" s="24"/>
      <c r="C310" s="28"/>
    </row>
    <row r="311" spans="1:3" s="6" customFormat="1" ht="12.75">
      <c r="A311" s="53"/>
      <c r="B311" s="24"/>
      <c r="C311" s="28"/>
    </row>
    <row r="312" spans="1:3" s="6" customFormat="1" ht="12.75">
      <c r="A312" s="53"/>
      <c r="B312" s="24"/>
      <c r="C312" s="28"/>
    </row>
    <row r="313" spans="1:3" s="6" customFormat="1" ht="12.75">
      <c r="A313" s="53"/>
      <c r="B313" s="24"/>
      <c r="C313" s="28"/>
    </row>
    <row r="314" spans="1:3" s="6" customFormat="1" ht="12.75">
      <c r="A314" s="53"/>
      <c r="B314" s="24"/>
      <c r="C314" s="28"/>
    </row>
    <row r="315" spans="1:3" s="6" customFormat="1" ht="12.75">
      <c r="A315" s="53"/>
      <c r="B315" s="24"/>
      <c r="C315" s="28"/>
    </row>
    <row r="316" spans="1:3" s="6" customFormat="1" ht="12.75">
      <c r="A316" s="53"/>
      <c r="B316" s="24"/>
      <c r="C316" s="28"/>
    </row>
    <row r="317" spans="1:3" s="6" customFormat="1" ht="12.75">
      <c r="A317" s="53"/>
      <c r="B317" s="24"/>
      <c r="C317" s="28"/>
    </row>
    <row r="318" spans="1:3" s="6" customFormat="1" ht="12.75">
      <c r="A318" s="53"/>
      <c r="B318" s="24"/>
      <c r="C318" s="28"/>
    </row>
    <row r="319" spans="1:3" s="6" customFormat="1" ht="12.75">
      <c r="A319" s="53"/>
      <c r="B319" s="24"/>
      <c r="C319" s="28"/>
    </row>
    <row r="320" spans="1:3" s="6" customFormat="1" ht="12.75">
      <c r="A320" s="53"/>
      <c r="B320" s="24"/>
      <c r="C320" s="28"/>
    </row>
    <row r="321" spans="1:3" s="6" customFormat="1" ht="12.75">
      <c r="A321" s="53"/>
      <c r="B321" s="24"/>
      <c r="C321" s="28"/>
    </row>
    <row r="322" spans="1:3" s="6" customFormat="1" ht="12.75">
      <c r="A322" s="53"/>
      <c r="B322" s="24"/>
      <c r="C322" s="28"/>
    </row>
    <row r="323" spans="1:3" s="6" customFormat="1" ht="12.75">
      <c r="A323" s="53"/>
      <c r="B323" s="24"/>
      <c r="C323" s="28"/>
    </row>
    <row r="324" spans="1:3" s="6" customFormat="1" ht="12.75">
      <c r="A324" s="53"/>
      <c r="B324" s="24"/>
      <c r="C324" s="28"/>
    </row>
    <row r="325" spans="1:3" s="6" customFormat="1" ht="12.75">
      <c r="A325" s="53"/>
      <c r="B325" s="24"/>
      <c r="C325" s="28"/>
    </row>
    <row r="326" spans="1:3" s="6" customFormat="1" ht="12.75">
      <c r="A326" s="53"/>
      <c r="B326" s="24"/>
      <c r="C326" s="28"/>
    </row>
    <row r="327" spans="1:3" s="6" customFormat="1" ht="12.75">
      <c r="A327" s="53"/>
      <c r="B327" s="24"/>
      <c r="C327" s="28"/>
    </row>
    <row r="328" spans="1:3" s="6" customFormat="1" ht="12.75">
      <c r="A328" s="53"/>
      <c r="B328" s="24"/>
      <c r="C328" s="28"/>
    </row>
    <row r="329" spans="1:3" s="6" customFormat="1" ht="12.75">
      <c r="A329" s="53"/>
      <c r="B329" s="24"/>
      <c r="C329" s="28"/>
    </row>
    <row r="330" spans="1:3" s="6" customFormat="1" ht="12.75">
      <c r="A330" s="53"/>
      <c r="B330" s="24"/>
      <c r="C330" s="28"/>
    </row>
    <row r="331" spans="1:3" s="6" customFormat="1" ht="12.75">
      <c r="A331" s="53"/>
      <c r="B331" s="24"/>
      <c r="C331" s="28"/>
    </row>
    <row r="332" spans="1:3" s="6" customFormat="1" ht="12.75">
      <c r="A332" s="53"/>
      <c r="B332" s="24"/>
      <c r="C332" s="28"/>
    </row>
    <row r="333" spans="1:3" s="6" customFormat="1" ht="12.75">
      <c r="A333" s="53"/>
      <c r="B333" s="24"/>
      <c r="C333" s="28"/>
    </row>
    <row r="334" spans="1:3" s="6" customFormat="1" ht="12.75">
      <c r="A334" s="53"/>
      <c r="B334" s="24"/>
      <c r="C334" s="28"/>
    </row>
    <row r="335" spans="1:3" s="6" customFormat="1" ht="12.75">
      <c r="A335" s="53"/>
      <c r="B335" s="24"/>
      <c r="C335" s="28"/>
    </row>
    <row r="336" spans="1:3" s="6" customFormat="1" ht="12.75">
      <c r="A336" s="53"/>
      <c r="B336" s="24"/>
      <c r="C336" s="28"/>
    </row>
    <row r="337" spans="1:3" s="6" customFormat="1" ht="12.75">
      <c r="A337" s="53"/>
      <c r="B337" s="24"/>
      <c r="C337" s="28"/>
    </row>
    <row r="338" spans="1:3" s="6" customFormat="1" ht="12.75">
      <c r="A338" s="53"/>
      <c r="B338" s="24"/>
      <c r="C338" s="28"/>
    </row>
    <row r="339" spans="1:3" s="6" customFormat="1" ht="12.75">
      <c r="A339" s="53"/>
      <c r="B339" s="24"/>
      <c r="C339" s="28"/>
    </row>
    <row r="340" spans="1:3" s="6" customFormat="1" ht="12.75">
      <c r="A340" s="53"/>
      <c r="B340" s="24"/>
      <c r="C340" s="28"/>
    </row>
    <row r="341" spans="1:3" s="6" customFormat="1" ht="12.75">
      <c r="A341" s="53"/>
      <c r="B341" s="24"/>
      <c r="C341" s="28"/>
    </row>
    <row r="342" spans="1:3" s="6" customFormat="1" ht="12.75">
      <c r="A342" s="53"/>
      <c r="B342" s="24"/>
      <c r="C342" s="28"/>
    </row>
    <row r="343" spans="1:3" s="6" customFormat="1" ht="12.75">
      <c r="A343" s="53"/>
      <c r="B343" s="24"/>
      <c r="C343" s="28"/>
    </row>
    <row r="344" spans="1:3" s="6" customFormat="1" ht="12.75">
      <c r="A344" s="53"/>
      <c r="B344" s="24"/>
      <c r="C344" s="28"/>
    </row>
    <row r="345" spans="1:3" s="6" customFormat="1" ht="12.75">
      <c r="A345" s="53"/>
      <c r="B345" s="24"/>
      <c r="C345" s="28"/>
    </row>
    <row r="346" spans="1:3" s="6" customFormat="1" ht="12.75">
      <c r="A346" s="53"/>
      <c r="B346" s="24"/>
      <c r="C346" s="28"/>
    </row>
    <row r="347" spans="1:3" s="6" customFormat="1" ht="12.75">
      <c r="A347" s="53"/>
      <c r="B347" s="24"/>
      <c r="C347" s="28"/>
    </row>
    <row r="348" spans="1:3" s="6" customFormat="1" ht="12.75">
      <c r="A348" s="53"/>
      <c r="B348" s="24"/>
      <c r="C348" s="28"/>
    </row>
    <row r="349" spans="1:3" s="6" customFormat="1" ht="12.75">
      <c r="A349" s="53"/>
      <c r="B349" s="24"/>
      <c r="C349" s="28"/>
    </row>
    <row r="350" spans="1:3" s="6" customFormat="1" ht="12.75">
      <c r="A350" s="53"/>
      <c r="B350" s="24"/>
      <c r="C350" s="28"/>
    </row>
    <row r="351" spans="1:3" s="6" customFormat="1" ht="12.75">
      <c r="A351" s="53"/>
      <c r="B351" s="24"/>
      <c r="C351" s="28"/>
    </row>
    <row r="352" spans="1:3" s="6" customFormat="1" ht="12.75">
      <c r="A352" s="53"/>
      <c r="B352" s="24"/>
      <c r="C352" s="28"/>
    </row>
    <row r="353" spans="1:3" s="6" customFormat="1" ht="12.75">
      <c r="A353" s="53"/>
      <c r="B353" s="24"/>
      <c r="C353" s="28"/>
    </row>
    <row r="354" spans="1:3" s="6" customFormat="1" ht="12.75">
      <c r="A354" s="53"/>
      <c r="B354" s="24"/>
      <c r="C354" s="28"/>
    </row>
    <row r="355" spans="1:3" s="6" customFormat="1" ht="12.75">
      <c r="A355" s="53"/>
      <c r="B355" s="24"/>
      <c r="C355" s="28"/>
    </row>
    <row r="356" spans="1:3" s="6" customFormat="1" ht="12.75">
      <c r="A356" s="53"/>
      <c r="B356" s="24"/>
      <c r="C356" s="28"/>
    </row>
    <row r="357" spans="1:3" s="6" customFormat="1" ht="12.75">
      <c r="A357" s="53"/>
      <c r="B357" s="24"/>
      <c r="C357" s="28"/>
    </row>
    <row r="358" spans="1:3" s="6" customFormat="1" ht="12.75">
      <c r="A358" s="53"/>
      <c r="B358" s="24"/>
      <c r="C358" s="28"/>
    </row>
    <row r="359" spans="1:3" s="6" customFormat="1" ht="12.75">
      <c r="A359" s="53"/>
      <c r="B359" s="24"/>
      <c r="C359" s="28"/>
    </row>
    <row r="360" spans="1:3" s="6" customFormat="1" ht="12.75">
      <c r="A360" s="53"/>
      <c r="B360" s="24"/>
      <c r="C360" s="28"/>
    </row>
    <row r="361" spans="1:3" s="6" customFormat="1" ht="12.75">
      <c r="A361" s="53"/>
      <c r="B361" s="24"/>
      <c r="C361" s="28"/>
    </row>
    <row r="362" spans="1:3" s="6" customFormat="1" ht="12.75">
      <c r="A362" s="53"/>
      <c r="B362" s="24"/>
      <c r="C362" s="28"/>
    </row>
    <row r="363" spans="1:3" s="6" customFormat="1" ht="12.75">
      <c r="A363" s="53"/>
      <c r="B363" s="24"/>
      <c r="C363" s="28"/>
    </row>
    <row r="364" spans="1:3" s="6" customFormat="1" ht="12.75">
      <c r="A364" s="53"/>
      <c r="B364" s="24"/>
      <c r="C364" s="28"/>
    </row>
    <row r="365" spans="1:3" s="6" customFormat="1" ht="12.75">
      <c r="A365" s="53"/>
      <c r="B365" s="24"/>
      <c r="C365" s="28"/>
    </row>
    <row r="366" spans="1:3" s="6" customFormat="1" ht="12.75">
      <c r="A366" s="53"/>
      <c r="B366" s="24"/>
      <c r="C366" s="28"/>
    </row>
    <row r="367" spans="1:3" s="6" customFormat="1" ht="12.75">
      <c r="A367" s="53"/>
      <c r="B367" s="24"/>
      <c r="C367" s="28"/>
    </row>
    <row r="368" spans="1:3" s="6" customFormat="1" ht="12.75">
      <c r="A368" s="53"/>
      <c r="B368" s="24"/>
      <c r="C368" s="28"/>
    </row>
    <row r="369" spans="1:3" s="6" customFormat="1" ht="12.75">
      <c r="A369" s="53"/>
      <c r="B369" s="24"/>
      <c r="C369" s="28"/>
    </row>
    <row r="370" spans="1:3" s="6" customFormat="1" ht="12.75">
      <c r="A370" s="53"/>
      <c r="B370" s="24"/>
      <c r="C370" s="28"/>
    </row>
    <row r="371" spans="1:3" s="6" customFormat="1" ht="12.75">
      <c r="A371" s="53"/>
      <c r="B371" s="24"/>
      <c r="C371" s="28"/>
    </row>
    <row r="372" spans="1:3" s="6" customFormat="1" ht="12.75">
      <c r="A372" s="53"/>
      <c r="B372" s="24"/>
      <c r="C372" s="28"/>
    </row>
    <row r="373" spans="1:3" s="6" customFormat="1" ht="12.75">
      <c r="A373" s="53"/>
      <c r="B373" s="24"/>
      <c r="C373" s="28"/>
    </row>
    <row r="374" spans="1:3" s="6" customFormat="1" ht="12.75">
      <c r="A374" s="53"/>
      <c r="B374" s="24"/>
      <c r="C374" s="28"/>
    </row>
    <row r="375" spans="1:3" s="6" customFormat="1" ht="12.75">
      <c r="A375" s="53"/>
      <c r="B375" s="24"/>
      <c r="C375" s="28"/>
    </row>
    <row r="376" spans="1:3" s="6" customFormat="1" ht="12.75">
      <c r="A376" s="53"/>
      <c r="B376" s="24"/>
      <c r="C376" s="28"/>
    </row>
    <row r="377" spans="1:3" s="6" customFormat="1" ht="12.75">
      <c r="A377" s="53"/>
      <c r="B377" s="24"/>
      <c r="C377" s="28"/>
    </row>
    <row r="378" spans="1:3" s="6" customFormat="1" ht="12.75">
      <c r="A378" s="53"/>
      <c r="B378" s="24"/>
      <c r="C378" s="28"/>
    </row>
    <row r="379" spans="1:3" s="6" customFormat="1" ht="12.75">
      <c r="A379" s="53"/>
      <c r="B379" s="24"/>
      <c r="C379" s="28"/>
    </row>
    <row r="380" spans="1:3" s="6" customFormat="1" ht="12.75">
      <c r="A380" s="53"/>
      <c r="B380" s="24"/>
      <c r="C380" s="28"/>
    </row>
    <row r="381" spans="1:3" s="6" customFormat="1" ht="12.75">
      <c r="A381" s="53"/>
      <c r="B381" s="24"/>
      <c r="C381" s="28"/>
    </row>
    <row r="382" spans="1:3" s="6" customFormat="1" ht="12.75">
      <c r="A382" s="53"/>
      <c r="B382" s="24"/>
      <c r="C382" s="28"/>
    </row>
    <row r="383" spans="1:3" s="6" customFormat="1" ht="12.75">
      <c r="A383" s="53"/>
      <c r="B383" s="24"/>
      <c r="C383" s="28"/>
    </row>
    <row r="384" spans="1:3" s="6" customFormat="1" ht="12.75">
      <c r="A384" s="53"/>
      <c r="B384" s="24"/>
      <c r="C384" s="28"/>
    </row>
    <row r="385" spans="1:3" s="6" customFormat="1" ht="12.75">
      <c r="A385" s="53"/>
      <c r="B385" s="24"/>
      <c r="C385" s="28"/>
    </row>
    <row r="386" spans="1:3" s="6" customFormat="1" ht="12.75">
      <c r="A386" s="53"/>
      <c r="B386" s="24"/>
      <c r="C386" s="28"/>
    </row>
    <row r="387" spans="1:3" s="6" customFormat="1" ht="12.75">
      <c r="A387" s="53"/>
      <c r="B387" s="24"/>
      <c r="C387" s="28"/>
    </row>
    <row r="388" spans="1:3" s="6" customFormat="1" ht="12.75">
      <c r="A388" s="53"/>
      <c r="B388" s="24"/>
      <c r="C388" s="28"/>
    </row>
    <row r="389" spans="1:3" s="6" customFormat="1" ht="12.75">
      <c r="A389" s="53"/>
      <c r="B389" s="24"/>
      <c r="C389" s="28"/>
    </row>
    <row r="390" spans="1:3" s="6" customFormat="1" ht="12.75">
      <c r="A390" s="53"/>
      <c r="B390" s="24"/>
      <c r="C390" s="28"/>
    </row>
    <row r="391" spans="1:3" s="6" customFormat="1" ht="12.75">
      <c r="A391" s="53"/>
      <c r="B391" s="24"/>
      <c r="C391" s="28"/>
    </row>
    <row r="392" spans="1:3" s="6" customFormat="1" ht="12.75">
      <c r="A392" s="53"/>
      <c r="B392" s="24"/>
      <c r="C392" s="28"/>
    </row>
    <row r="393" spans="1:3" s="6" customFormat="1" ht="12.75">
      <c r="A393" s="53"/>
      <c r="B393" s="24"/>
      <c r="C393" s="28"/>
    </row>
    <row r="394" spans="1:3" s="6" customFormat="1" ht="12.75">
      <c r="A394" s="53"/>
      <c r="B394" s="24"/>
      <c r="C394" s="28"/>
    </row>
    <row r="395" spans="1:3" s="6" customFormat="1" ht="12.75">
      <c r="A395" s="53"/>
      <c r="B395" s="24"/>
      <c r="C395" s="28"/>
    </row>
    <row r="396" spans="1:3" s="6" customFormat="1" ht="12.75">
      <c r="A396" s="53"/>
      <c r="B396" s="24"/>
      <c r="C396" s="28"/>
    </row>
    <row r="397" spans="1:3" s="6" customFormat="1" ht="12.75">
      <c r="A397" s="53"/>
      <c r="B397" s="24"/>
      <c r="C397" s="28"/>
    </row>
    <row r="398" spans="1:3" s="6" customFormat="1" ht="12.75">
      <c r="A398" s="53"/>
      <c r="B398" s="24"/>
      <c r="C398" s="28"/>
    </row>
    <row r="399" spans="1:3" s="6" customFormat="1" ht="12.75">
      <c r="A399" s="53"/>
      <c r="B399" s="24"/>
      <c r="C399" s="28"/>
    </row>
    <row r="400" spans="1:3" s="6" customFormat="1" ht="12.75">
      <c r="A400" s="53"/>
      <c r="B400" s="24"/>
      <c r="C400" s="28"/>
    </row>
    <row r="401" spans="1:3" s="6" customFormat="1" ht="12.75">
      <c r="A401" s="53"/>
      <c r="B401" s="24"/>
      <c r="C401" s="28"/>
    </row>
    <row r="402" spans="1:3" s="6" customFormat="1" ht="12.75">
      <c r="A402" s="53"/>
      <c r="B402" s="24"/>
      <c r="C402" s="28"/>
    </row>
    <row r="403" spans="1:3" s="6" customFormat="1" ht="12.75">
      <c r="A403" s="53"/>
      <c r="B403" s="24"/>
      <c r="C403" s="28"/>
    </row>
    <row r="404" spans="1:3" s="6" customFormat="1" ht="12.75">
      <c r="A404" s="53"/>
      <c r="B404" s="24"/>
      <c r="C404" s="28"/>
    </row>
    <row r="405" spans="1:3" s="6" customFormat="1" ht="12.75">
      <c r="A405" s="53"/>
      <c r="B405" s="24"/>
      <c r="C405" s="28"/>
    </row>
    <row r="406" spans="1:3" s="6" customFormat="1" ht="12.75">
      <c r="A406" s="53"/>
      <c r="B406" s="24"/>
      <c r="C406" s="28"/>
    </row>
    <row r="407" spans="1:3" s="6" customFormat="1" ht="12.75">
      <c r="A407" s="53"/>
      <c r="B407" s="24"/>
      <c r="C407" s="28"/>
    </row>
    <row r="408" spans="1:3" s="6" customFormat="1" ht="12.75">
      <c r="A408" s="53"/>
      <c r="B408" s="24"/>
      <c r="C408" s="28"/>
    </row>
    <row r="409" spans="1:3" s="6" customFormat="1" ht="12.75">
      <c r="A409" s="53"/>
      <c r="B409" s="24"/>
      <c r="C409" s="28"/>
    </row>
    <row r="410" spans="1:3" s="6" customFormat="1" ht="12.75">
      <c r="A410" s="53"/>
      <c r="B410" s="24"/>
      <c r="C410" s="28"/>
    </row>
    <row r="411" spans="1:3" s="6" customFormat="1" ht="12.75">
      <c r="A411" s="53"/>
      <c r="B411" s="24"/>
      <c r="C411" s="28"/>
    </row>
    <row r="412" spans="1:3" s="6" customFormat="1" ht="12.75">
      <c r="A412" s="53"/>
      <c r="B412" s="24"/>
      <c r="C412" s="28"/>
    </row>
    <row r="413" spans="1:3" s="6" customFormat="1" ht="12.75">
      <c r="A413" s="53"/>
      <c r="B413" s="24"/>
      <c r="C413" s="28"/>
    </row>
    <row r="414" spans="1:3" s="6" customFormat="1" ht="12.75">
      <c r="A414" s="53"/>
      <c r="B414" s="24"/>
      <c r="C414" s="28"/>
    </row>
    <row r="415" spans="1:3" s="6" customFormat="1" ht="12.75">
      <c r="A415" s="53"/>
      <c r="B415" s="24"/>
      <c r="C415" s="28"/>
    </row>
    <row r="416" spans="1:3" s="6" customFormat="1" ht="12.75">
      <c r="A416" s="53"/>
      <c r="B416" s="24"/>
      <c r="C416" s="28"/>
    </row>
    <row r="417" spans="1:3" s="6" customFormat="1" ht="12.75">
      <c r="A417" s="53"/>
      <c r="B417" s="24"/>
      <c r="C417" s="28"/>
    </row>
    <row r="418" spans="1:3" s="6" customFormat="1" ht="12.75">
      <c r="A418" s="53"/>
      <c r="B418" s="24"/>
      <c r="C418" s="28"/>
    </row>
    <row r="419" spans="1:3" s="6" customFormat="1" ht="12.75">
      <c r="A419" s="53"/>
      <c r="B419" s="24"/>
      <c r="C419" s="28"/>
    </row>
    <row r="420" spans="1:3" s="6" customFormat="1" ht="12.75">
      <c r="A420" s="53"/>
      <c r="B420" s="24"/>
      <c r="C420" s="28"/>
    </row>
    <row r="421" spans="1:3" s="6" customFormat="1" ht="12.75">
      <c r="A421" s="53"/>
      <c r="B421" s="24"/>
      <c r="C421" s="28"/>
    </row>
    <row r="422" spans="1:3" s="6" customFormat="1" ht="12.75">
      <c r="A422" s="53"/>
      <c r="B422" s="24"/>
      <c r="C422" s="28"/>
    </row>
    <row r="423" spans="1:3" s="6" customFormat="1" ht="12.75">
      <c r="A423" s="53"/>
      <c r="B423" s="24"/>
      <c r="C423" s="28"/>
    </row>
    <row r="424" spans="1:3" s="6" customFormat="1" ht="12.75">
      <c r="A424" s="53"/>
      <c r="B424" s="24"/>
      <c r="C424" s="28"/>
    </row>
    <row r="425" spans="1:3" s="6" customFormat="1" ht="12.75">
      <c r="A425" s="53"/>
      <c r="B425" s="24"/>
      <c r="C425" s="28"/>
    </row>
    <row r="426" spans="1:3" s="6" customFormat="1" ht="12.75">
      <c r="A426" s="53"/>
      <c r="B426" s="24"/>
      <c r="C426" s="28"/>
    </row>
    <row r="427" spans="1:3" s="6" customFormat="1" ht="12.75">
      <c r="A427" s="53"/>
      <c r="B427" s="24"/>
      <c r="C427" s="28"/>
    </row>
    <row r="428" spans="1:3" s="6" customFormat="1" ht="12.75">
      <c r="A428" s="53"/>
      <c r="B428" s="24"/>
      <c r="C428" s="28"/>
    </row>
    <row r="429" spans="1:3" s="6" customFormat="1" ht="12.75">
      <c r="A429" s="53"/>
      <c r="B429" s="24"/>
      <c r="C429" s="28"/>
    </row>
    <row r="430" spans="1:3" s="6" customFormat="1" ht="12.75">
      <c r="A430" s="53"/>
      <c r="B430" s="24"/>
      <c r="C430" s="28"/>
    </row>
    <row r="431" spans="1:3" s="6" customFormat="1" ht="12.75">
      <c r="A431" s="53"/>
      <c r="B431" s="24"/>
      <c r="C431" s="28"/>
    </row>
    <row r="432" spans="1:3" s="6" customFormat="1" ht="12.75">
      <c r="A432" s="53"/>
      <c r="B432" s="24"/>
      <c r="C432" s="28"/>
    </row>
    <row r="433" spans="1:3" s="6" customFormat="1" ht="12.75">
      <c r="A433" s="53"/>
      <c r="B433" s="24"/>
      <c r="C433" s="28"/>
    </row>
    <row r="434" spans="1:3" s="6" customFormat="1" ht="12.75">
      <c r="A434" s="53"/>
      <c r="B434" s="24"/>
      <c r="C434" s="28"/>
    </row>
    <row r="435" spans="1:3" s="6" customFormat="1" ht="12.75">
      <c r="A435" s="53"/>
      <c r="B435" s="24"/>
      <c r="C435" s="28"/>
    </row>
    <row r="436" spans="1:3" s="6" customFormat="1" ht="12.75">
      <c r="A436" s="53"/>
      <c r="B436" s="24"/>
      <c r="C436" s="28"/>
    </row>
    <row r="437" spans="1:3" s="6" customFormat="1" ht="12.75">
      <c r="A437" s="53"/>
      <c r="B437" s="24"/>
      <c r="C437" s="28"/>
    </row>
    <row r="438" spans="1:3" s="6" customFormat="1" ht="12.75">
      <c r="A438" s="53"/>
      <c r="B438" s="24"/>
      <c r="C438" s="28"/>
    </row>
    <row r="439" spans="1:3" s="6" customFormat="1" ht="12.75">
      <c r="A439" s="53"/>
      <c r="B439" s="24"/>
      <c r="C439" s="28"/>
    </row>
    <row r="440" spans="1:3" s="6" customFormat="1" ht="12.75">
      <c r="A440" s="53"/>
      <c r="B440" s="24"/>
      <c r="C440" s="28"/>
    </row>
    <row r="441" spans="1:3" s="6" customFormat="1" ht="12.75">
      <c r="A441" s="53"/>
      <c r="B441" s="24"/>
      <c r="C441" s="28"/>
    </row>
    <row r="442" spans="1:3" s="6" customFormat="1" ht="12.75">
      <c r="A442" s="53"/>
      <c r="B442" s="24"/>
      <c r="C442" s="28"/>
    </row>
    <row r="443" spans="1:3" s="6" customFormat="1" ht="12.75">
      <c r="A443" s="53"/>
      <c r="B443" s="24"/>
      <c r="C443" s="28"/>
    </row>
    <row r="444" spans="1:3" s="6" customFormat="1" ht="12.75">
      <c r="A444" s="53"/>
      <c r="B444" s="24"/>
      <c r="C444" s="28"/>
    </row>
    <row r="445" spans="1:3" s="6" customFormat="1" ht="12.75">
      <c r="A445" s="53"/>
      <c r="B445" s="24"/>
      <c r="C445" s="28"/>
    </row>
    <row r="446" spans="1:3" s="6" customFormat="1" ht="12.75">
      <c r="A446" s="53"/>
      <c r="B446" s="24"/>
      <c r="C446" s="28"/>
    </row>
    <row r="447" spans="1:3" s="6" customFormat="1" ht="12.75">
      <c r="A447" s="53"/>
      <c r="B447" s="24"/>
      <c r="C447" s="28"/>
    </row>
    <row r="448" spans="1:3" s="6" customFormat="1" ht="12.75">
      <c r="A448" s="53"/>
      <c r="B448" s="24"/>
      <c r="C448" s="28"/>
    </row>
    <row r="449" spans="1:3" s="6" customFormat="1" ht="12.75">
      <c r="A449" s="53"/>
      <c r="B449" s="24"/>
      <c r="C449" s="28"/>
    </row>
    <row r="450" spans="1:3" s="6" customFormat="1" ht="12.75">
      <c r="A450" s="53"/>
      <c r="B450" s="24"/>
      <c r="C450" s="28"/>
    </row>
    <row r="451" spans="1:3" s="6" customFormat="1" ht="12.75">
      <c r="A451" s="53"/>
      <c r="B451" s="24"/>
      <c r="C451" s="28"/>
    </row>
    <row r="452" spans="1:3" s="6" customFormat="1" ht="12.75">
      <c r="A452" s="53"/>
      <c r="B452" s="24"/>
      <c r="C452" s="28"/>
    </row>
    <row r="453" spans="1:3" s="6" customFormat="1" ht="12.75">
      <c r="A453" s="53"/>
      <c r="B453" s="24"/>
      <c r="C453" s="28"/>
    </row>
    <row r="454" spans="1:3" s="6" customFormat="1" ht="12.75">
      <c r="A454" s="53"/>
      <c r="B454" s="24"/>
      <c r="C454" s="28"/>
    </row>
    <row r="455" spans="1:3" s="6" customFormat="1" ht="12.75">
      <c r="A455" s="53"/>
      <c r="B455" s="24"/>
      <c r="C455" s="28"/>
    </row>
    <row r="456" spans="1:3" s="6" customFormat="1" ht="12.75">
      <c r="A456" s="53"/>
      <c r="B456" s="24"/>
      <c r="C456" s="28"/>
    </row>
    <row r="457" spans="1:3" s="6" customFormat="1" ht="12.75">
      <c r="A457" s="53"/>
      <c r="B457" s="24"/>
      <c r="C457" s="28"/>
    </row>
    <row r="458" spans="1:3" s="6" customFormat="1" ht="12.75">
      <c r="A458" s="53"/>
      <c r="B458" s="24"/>
      <c r="C458" s="28"/>
    </row>
    <row r="459" spans="1:3" s="6" customFormat="1" ht="12.75">
      <c r="A459" s="53"/>
      <c r="B459" s="24"/>
      <c r="C459" s="28"/>
    </row>
    <row r="460" spans="1:3" s="6" customFormat="1" ht="12.75">
      <c r="A460" s="53"/>
      <c r="B460" s="24"/>
      <c r="C460" s="28"/>
    </row>
    <row r="461" spans="1:3" s="6" customFormat="1" ht="12.75">
      <c r="A461" s="53"/>
      <c r="B461" s="24"/>
      <c r="C461" s="28"/>
    </row>
    <row r="462" spans="1:3" s="6" customFormat="1" ht="12.75">
      <c r="A462" s="53"/>
      <c r="B462" s="24"/>
      <c r="C462" s="28"/>
    </row>
    <row r="463" spans="1:3" s="6" customFormat="1" ht="12.75">
      <c r="A463" s="53"/>
      <c r="B463" s="24"/>
      <c r="C463" s="28"/>
    </row>
    <row r="464" spans="1:3" s="6" customFormat="1" ht="12.75">
      <c r="A464" s="53"/>
      <c r="B464" s="24"/>
      <c r="C464" s="28"/>
    </row>
    <row r="465" spans="1:3" s="6" customFormat="1" ht="12.75">
      <c r="A465" s="53"/>
      <c r="B465" s="24"/>
      <c r="C465" s="28"/>
    </row>
    <row r="466" spans="1:3" s="6" customFormat="1" ht="12.75">
      <c r="A466" s="53"/>
      <c r="B466" s="24"/>
      <c r="C466" s="28"/>
    </row>
    <row r="467" spans="1:3" s="6" customFormat="1" ht="12.75">
      <c r="A467" s="53"/>
      <c r="B467" s="24"/>
      <c r="C467" s="28"/>
    </row>
    <row r="468" spans="1:3" s="6" customFormat="1" ht="12.75">
      <c r="A468" s="53"/>
      <c r="B468" s="24"/>
      <c r="C468" s="28"/>
    </row>
    <row r="469" spans="1:3" s="6" customFormat="1" ht="12.75">
      <c r="A469" s="53"/>
      <c r="B469" s="24"/>
      <c r="C469" s="28"/>
    </row>
    <row r="470" spans="1:3" s="6" customFormat="1" ht="12.75">
      <c r="A470" s="53"/>
      <c r="B470" s="24"/>
      <c r="C470" s="28"/>
    </row>
    <row r="471" spans="1:3" s="6" customFormat="1" ht="12.75">
      <c r="A471" s="53"/>
      <c r="B471" s="24"/>
      <c r="C471" s="28"/>
    </row>
    <row r="472" spans="1:3" s="6" customFormat="1" ht="12.75">
      <c r="A472" s="53"/>
      <c r="B472" s="24"/>
      <c r="C472" s="28"/>
    </row>
    <row r="473" spans="1:3" s="6" customFormat="1" ht="12.75">
      <c r="A473" s="53"/>
      <c r="B473" s="24"/>
      <c r="C473" s="28"/>
    </row>
    <row r="474" spans="1:3" s="6" customFormat="1" ht="12.75">
      <c r="A474" s="53"/>
      <c r="B474" s="24"/>
      <c r="C474" s="28"/>
    </row>
    <row r="475" spans="1:3" s="6" customFormat="1" ht="12.75">
      <c r="A475" s="53"/>
      <c r="B475" s="24"/>
      <c r="C475" s="28"/>
    </row>
    <row r="476" spans="1:3" s="6" customFormat="1" ht="12.75">
      <c r="A476" s="53"/>
      <c r="B476" s="24"/>
      <c r="C476" s="28"/>
    </row>
    <row r="477" spans="1:3" s="6" customFormat="1" ht="12.75">
      <c r="A477" s="53"/>
      <c r="B477" s="24"/>
      <c r="C477" s="28"/>
    </row>
    <row r="478" spans="1:3" s="6" customFormat="1" ht="12.75">
      <c r="A478" s="53"/>
      <c r="B478" s="24"/>
      <c r="C478" s="28"/>
    </row>
    <row r="479" spans="1:3" s="6" customFormat="1" ht="12.75">
      <c r="A479" s="53"/>
      <c r="B479" s="24"/>
      <c r="C479" s="28"/>
    </row>
    <row r="480" spans="1:3" s="6" customFormat="1" ht="12.75">
      <c r="A480" s="53"/>
      <c r="B480" s="24"/>
      <c r="C480" s="28"/>
    </row>
    <row r="481" spans="1:3" s="6" customFormat="1" ht="12.75">
      <c r="A481" s="53"/>
      <c r="B481" s="24"/>
      <c r="C481" s="28"/>
    </row>
    <row r="482" spans="1:3" s="6" customFormat="1" ht="12.75">
      <c r="A482" s="53"/>
      <c r="B482" s="24"/>
      <c r="C482" s="28"/>
    </row>
    <row r="483" spans="1:3" s="6" customFormat="1" ht="12.75">
      <c r="A483" s="53"/>
      <c r="B483" s="24"/>
      <c r="C483" s="28"/>
    </row>
    <row r="484" spans="1:3" s="6" customFormat="1" ht="12.75">
      <c r="A484" s="53"/>
      <c r="B484" s="24"/>
      <c r="C484" s="28"/>
    </row>
    <row r="485" spans="1:3" s="6" customFormat="1" ht="12.75">
      <c r="A485" s="53"/>
      <c r="B485" s="24"/>
      <c r="C485" s="28"/>
    </row>
    <row r="486" spans="1:3" s="6" customFormat="1" ht="12.75">
      <c r="A486" s="53"/>
      <c r="B486" s="24"/>
      <c r="C486" s="28"/>
    </row>
    <row r="487" spans="1:3" s="6" customFormat="1" ht="12.75">
      <c r="A487" s="53"/>
      <c r="B487" s="24"/>
      <c r="C487" s="28"/>
    </row>
    <row r="488" spans="1:3" s="6" customFormat="1" ht="12.75">
      <c r="A488" s="53"/>
      <c r="B488" s="24"/>
      <c r="C488" s="28"/>
    </row>
    <row r="489" spans="1:3" s="6" customFormat="1" ht="12.75">
      <c r="A489" s="53"/>
      <c r="B489" s="24"/>
      <c r="C489" s="28"/>
    </row>
    <row r="490" spans="1:3" s="6" customFormat="1" ht="12.75">
      <c r="A490" s="53"/>
      <c r="B490" s="24"/>
      <c r="C490" s="28"/>
    </row>
    <row r="491" spans="1:3" s="6" customFormat="1" ht="12.75">
      <c r="A491" s="53"/>
      <c r="B491" s="24"/>
      <c r="C491" s="28"/>
    </row>
    <row r="492" spans="1:3" s="6" customFormat="1" ht="12.75">
      <c r="A492" s="53"/>
      <c r="B492" s="24"/>
      <c r="C492" s="28"/>
    </row>
    <row r="493" spans="1:3" s="6" customFormat="1" ht="12.75">
      <c r="A493" s="53"/>
      <c r="B493" s="24"/>
      <c r="C493" s="28"/>
    </row>
    <row r="494" spans="1:3" s="6" customFormat="1" ht="12.75">
      <c r="A494" s="53"/>
      <c r="B494" s="24"/>
      <c r="C494" s="28"/>
    </row>
    <row r="495" spans="1:3" s="6" customFormat="1" ht="12.75">
      <c r="A495" s="53"/>
      <c r="B495" s="24"/>
      <c r="C495" s="28"/>
    </row>
    <row r="496" spans="1:3" s="6" customFormat="1" ht="12.75">
      <c r="A496" s="53"/>
      <c r="B496" s="24"/>
      <c r="C496" s="28"/>
    </row>
    <row r="497" spans="1:3" s="6" customFormat="1" ht="12.75">
      <c r="A497" s="53"/>
      <c r="B497" s="24"/>
      <c r="C497" s="28"/>
    </row>
    <row r="498" spans="1:3" s="6" customFormat="1" ht="12.75">
      <c r="A498" s="53"/>
      <c r="B498" s="24"/>
      <c r="C498" s="28"/>
    </row>
    <row r="499" spans="1:3" s="6" customFormat="1" ht="12.75">
      <c r="A499" s="53"/>
      <c r="B499" s="24"/>
      <c r="C499" s="28"/>
    </row>
    <row r="500" spans="1:3" s="6" customFormat="1" ht="12.75">
      <c r="A500" s="53"/>
      <c r="B500" s="24"/>
      <c r="C500" s="28"/>
    </row>
    <row r="501" spans="1:3" s="6" customFormat="1" ht="12.75">
      <c r="A501" s="53"/>
      <c r="B501" s="24"/>
      <c r="C501" s="28"/>
    </row>
    <row r="502" spans="1:3" s="6" customFormat="1" ht="12.75">
      <c r="A502" s="53"/>
      <c r="B502" s="24"/>
      <c r="C502" s="28"/>
    </row>
    <row r="503" spans="1:3" s="6" customFormat="1" ht="12.75">
      <c r="A503" s="53"/>
      <c r="B503" s="24"/>
      <c r="C503" s="28"/>
    </row>
    <row r="504" spans="1:3" s="6" customFormat="1" ht="12.75">
      <c r="A504" s="53"/>
      <c r="B504" s="24"/>
      <c r="C504" s="28"/>
    </row>
    <row r="505" spans="1:3" s="6" customFormat="1" ht="12.75">
      <c r="A505" s="53"/>
      <c r="B505" s="24"/>
      <c r="C505" s="28"/>
    </row>
    <row r="506" spans="1:3" s="6" customFormat="1" ht="12.75">
      <c r="A506" s="53"/>
      <c r="B506" s="24"/>
      <c r="C506" s="28"/>
    </row>
    <row r="507" spans="1:3" s="6" customFormat="1" ht="12.75">
      <c r="A507" s="53"/>
      <c r="B507" s="24"/>
      <c r="C507" s="28"/>
    </row>
    <row r="508" spans="1:3" s="6" customFormat="1" ht="12.75">
      <c r="A508" s="53"/>
      <c r="B508" s="24"/>
      <c r="C508" s="28"/>
    </row>
    <row r="509" spans="1:3" s="6" customFormat="1" ht="12.75">
      <c r="A509" s="53"/>
      <c r="B509" s="24"/>
      <c r="C509" s="28"/>
    </row>
    <row r="510" spans="1:3" s="6" customFormat="1" ht="12.75">
      <c r="A510" s="53"/>
      <c r="B510" s="24"/>
      <c r="C510" s="28"/>
    </row>
    <row r="511" spans="1:3" s="6" customFormat="1" ht="12.75">
      <c r="A511" s="53"/>
      <c r="B511" s="24"/>
      <c r="C511" s="28"/>
    </row>
    <row r="512" spans="1:3" s="6" customFormat="1" ht="12.75">
      <c r="A512" s="53"/>
      <c r="B512" s="24"/>
      <c r="C512" s="28"/>
    </row>
    <row r="513" spans="1:3" s="6" customFormat="1" ht="12.75">
      <c r="A513" s="53"/>
      <c r="B513" s="24"/>
      <c r="C513" s="28"/>
    </row>
    <row r="514" spans="1:3" s="6" customFormat="1" ht="12.75">
      <c r="A514" s="53"/>
      <c r="B514" s="24"/>
      <c r="C514" s="28"/>
    </row>
    <row r="515" spans="1:3" s="6" customFormat="1" ht="12.75">
      <c r="A515" s="53"/>
      <c r="B515" s="24"/>
      <c r="C515" s="28"/>
    </row>
    <row r="516" spans="1:3" s="6" customFormat="1" ht="12.75">
      <c r="A516" s="53"/>
      <c r="B516" s="24"/>
      <c r="C516" s="28"/>
    </row>
    <row r="517" spans="1:3" s="6" customFormat="1" ht="12.75">
      <c r="A517" s="53"/>
      <c r="B517" s="24"/>
      <c r="C517" s="28"/>
    </row>
    <row r="518" spans="1:3" s="6" customFormat="1" ht="12.75">
      <c r="A518" s="53"/>
      <c r="B518" s="24"/>
      <c r="C518" s="28"/>
    </row>
    <row r="519" spans="1:3" s="6" customFormat="1" ht="12.75">
      <c r="A519" s="53"/>
      <c r="B519" s="24"/>
      <c r="C519" s="28"/>
    </row>
    <row r="520" spans="1:3" s="6" customFormat="1" ht="12.75">
      <c r="A520" s="53"/>
      <c r="B520" s="24"/>
      <c r="C520" s="28"/>
    </row>
    <row r="521" spans="1:3" s="6" customFormat="1" ht="12.75">
      <c r="A521" s="53"/>
      <c r="B521" s="24"/>
      <c r="C521" s="28"/>
    </row>
    <row r="522" spans="1:3" s="6" customFormat="1" ht="12.75">
      <c r="A522" s="53"/>
      <c r="B522" s="24"/>
      <c r="C522" s="28"/>
    </row>
    <row r="523" spans="1:3" s="6" customFormat="1" ht="12.75">
      <c r="A523" s="53"/>
      <c r="B523" s="24"/>
      <c r="C523" s="28"/>
    </row>
    <row r="524" spans="1:3" s="6" customFormat="1" ht="12.75">
      <c r="A524" s="53"/>
      <c r="B524" s="24"/>
      <c r="C524" s="28"/>
    </row>
    <row r="525" spans="1:3" s="6" customFormat="1" ht="12.75">
      <c r="A525" s="53"/>
      <c r="B525" s="24"/>
      <c r="C525" s="28"/>
    </row>
    <row r="526" spans="1:3" s="6" customFormat="1" ht="12.75">
      <c r="A526" s="53"/>
      <c r="B526" s="24"/>
      <c r="C526" s="28"/>
    </row>
    <row r="527" spans="1:3" s="6" customFormat="1" ht="12.75">
      <c r="A527" s="53"/>
      <c r="B527" s="24"/>
      <c r="C527" s="28"/>
    </row>
    <row r="528" spans="1:3" s="6" customFormat="1" ht="12.75">
      <c r="A528" s="53"/>
      <c r="B528" s="24"/>
      <c r="C528" s="28"/>
    </row>
    <row r="529" spans="1:3" s="6" customFormat="1" ht="12.75">
      <c r="A529" s="53"/>
      <c r="B529" s="24"/>
      <c r="C529" s="28"/>
    </row>
    <row r="530" spans="1:3" s="6" customFormat="1" ht="12.75">
      <c r="A530" s="53"/>
      <c r="B530" s="24"/>
      <c r="C530" s="28"/>
    </row>
    <row r="531" spans="1:3" s="6" customFormat="1" ht="12.75">
      <c r="A531" s="53"/>
      <c r="B531" s="24"/>
      <c r="C531" s="28"/>
    </row>
    <row r="532" spans="1:3" s="6" customFormat="1" ht="12.75">
      <c r="A532" s="53"/>
      <c r="B532" s="24"/>
      <c r="C532" s="28"/>
    </row>
    <row r="533" spans="1:3" s="6" customFormat="1" ht="12.75">
      <c r="A533" s="53"/>
      <c r="B533" s="24"/>
      <c r="C533" s="28"/>
    </row>
    <row r="534" spans="1:3" s="6" customFormat="1" ht="12.75">
      <c r="A534" s="53"/>
      <c r="B534" s="24"/>
      <c r="C534" s="28"/>
    </row>
    <row r="535" spans="1:3" s="6" customFormat="1" ht="12.75">
      <c r="A535" s="53"/>
      <c r="B535" s="24"/>
      <c r="C535" s="28"/>
    </row>
    <row r="536" spans="1:3" s="6" customFormat="1" ht="12.75">
      <c r="A536" s="53"/>
      <c r="B536" s="24"/>
      <c r="C536" s="28"/>
    </row>
    <row r="537" spans="1:3" s="6" customFormat="1" ht="12.75">
      <c r="A537" s="53"/>
      <c r="B537" s="24"/>
      <c r="C537" s="28"/>
    </row>
    <row r="538" spans="1:3" s="6" customFormat="1" ht="12.75">
      <c r="A538" s="53"/>
      <c r="B538" s="24"/>
      <c r="C538" s="28"/>
    </row>
    <row r="539" spans="1:3" s="6" customFormat="1" ht="12.75">
      <c r="A539" s="53"/>
      <c r="B539" s="24"/>
      <c r="C539" s="28"/>
    </row>
    <row r="540" spans="1:3" s="6" customFormat="1" ht="12.75">
      <c r="A540" s="53"/>
      <c r="B540" s="24"/>
      <c r="C540" s="28"/>
    </row>
    <row r="541" spans="1:3" s="6" customFormat="1" ht="12.75">
      <c r="A541" s="53"/>
      <c r="B541" s="24"/>
      <c r="C541" s="28"/>
    </row>
    <row r="542" spans="1:3" s="6" customFormat="1" ht="12.75">
      <c r="A542" s="53"/>
      <c r="B542" s="24"/>
      <c r="C542" s="28"/>
    </row>
    <row r="543" spans="1:3" s="6" customFormat="1" ht="12.75">
      <c r="A543" s="53"/>
      <c r="B543" s="24"/>
      <c r="C543" s="28"/>
    </row>
    <row r="544" spans="1:3" s="6" customFormat="1" ht="12.75">
      <c r="A544" s="53"/>
      <c r="B544" s="24"/>
      <c r="C544" s="28"/>
    </row>
    <row r="545" spans="1:3" s="6" customFormat="1" ht="12.75">
      <c r="A545" s="53"/>
      <c r="B545" s="24"/>
      <c r="C545" s="28"/>
    </row>
    <row r="546" spans="1:3" s="6" customFormat="1" ht="12.75">
      <c r="A546" s="53"/>
      <c r="B546" s="24"/>
      <c r="C546" s="28"/>
    </row>
    <row r="547" spans="1:3" s="6" customFormat="1" ht="12.75">
      <c r="A547" s="53"/>
      <c r="B547" s="24"/>
      <c r="C547" s="28"/>
    </row>
    <row r="548" spans="1:3" s="6" customFormat="1" ht="12.75">
      <c r="A548" s="53"/>
      <c r="B548" s="24"/>
      <c r="C548" s="28"/>
    </row>
    <row r="549" spans="1:3" s="6" customFormat="1" ht="12.75">
      <c r="A549" s="53"/>
      <c r="B549" s="24"/>
      <c r="C549" s="28"/>
    </row>
    <row r="550" spans="1:3" s="6" customFormat="1" ht="12.75">
      <c r="A550" s="53"/>
      <c r="B550" s="24"/>
      <c r="C550" s="28"/>
    </row>
    <row r="551" spans="1:3" s="6" customFormat="1" ht="12.75">
      <c r="A551" s="53"/>
      <c r="B551" s="24"/>
      <c r="C551" s="28"/>
    </row>
    <row r="552" spans="1:3" s="6" customFormat="1" ht="12.75">
      <c r="A552" s="53"/>
      <c r="B552" s="24"/>
      <c r="C552" s="28"/>
    </row>
    <row r="553" spans="1:3" s="6" customFormat="1" ht="12.75">
      <c r="A553" s="53"/>
      <c r="B553" s="24"/>
      <c r="C553" s="28"/>
    </row>
    <row r="554" spans="1:3" s="6" customFormat="1" ht="12.75">
      <c r="A554" s="53"/>
      <c r="B554" s="24"/>
      <c r="C554" s="28"/>
    </row>
    <row r="555" spans="1:3" s="6" customFormat="1" ht="12.75">
      <c r="A555" s="53"/>
      <c r="B555" s="24"/>
      <c r="C555" s="28"/>
    </row>
    <row r="556" spans="1:3" s="6" customFormat="1" ht="12.75">
      <c r="A556" s="53"/>
      <c r="B556" s="24"/>
      <c r="C556" s="28"/>
    </row>
    <row r="557" spans="1:3" s="6" customFormat="1" ht="12.75">
      <c r="A557" s="53"/>
      <c r="B557" s="24"/>
      <c r="C557" s="28"/>
    </row>
    <row r="558" spans="1:3" s="6" customFormat="1" ht="12.75">
      <c r="A558" s="53"/>
      <c r="B558" s="24"/>
      <c r="C558" s="28"/>
    </row>
    <row r="559" spans="1:3" s="6" customFormat="1" ht="12.75">
      <c r="A559" s="53"/>
      <c r="B559" s="24"/>
      <c r="C559" s="28"/>
    </row>
    <row r="560" spans="1:3" s="6" customFormat="1" ht="12.75">
      <c r="A560" s="53"/>
      <c r="B560" s="24"/>
      <c r="C560" s="28"/>
    </row>
    <row r="561" spans="1:3" s="6" customFormat="1" ht="12.75">
      <c r="A561" s="53"/>
      <c r="B561" s="24"/>
      <c r="C561" s="28"/>
    </row>
    <row r="562" spans="1:3" s="6" customFormat="1" ht="12.75">
      <c r="A562" s="53"/>
      <c r="B562" s="24"/>
      <c r="C562" s="28"/>
    </row>
    <row r="563" spans="1:3" s="6" customFormat="1" ht="12.75">
      <c r="A563" s="53"/>
      <c r="B563" s="24"/>
      <c r="C563" s="28"/>
    </row>
    <row r="564" spans="1:3" s="6" customFormat="1" ht="12.75">
      <c r="A564" s="53"/>
      <c r="B564" s="24"/>
      <c r="C564" s="28"/>
    </row>
    <row r="565" spans="1:3" s="6" customFormat="1" ht="12.75">
      <c r="A565" s="53"/>
      <c r="B565" s="24"/>
      <c r="C565" s="28"/>
    </row>
    <row r="566" spans="1:3" s="6" customFormat="1" ht="12.75">
      <c r="A566" s="53"/>
      <c r="B566" s="24"/>
      <c r="C566" s="28"/>
    </row>
    <row r="567" spans="1:3" s="6" customFormat="1" ht="12.75">
      <c r="A567" s="53"/>
      <c r="B567" s="24"/>
      <c r="C567" s="28"/>
    </row>
    <row r="568" spans="1:3" s="6" customFormat="1" ht="12.75">
      <c r="A568" s="53"/>
      <c r="B568" s="24"/>
      <c r="C568" s="28"/>
    </row>
    <row r="569" spans="1:3" s="6" customFormat="1" ht="12.75">
      <c r="A569" s="53"/>
      <c r="B569" s="24"/>
      <c r="C569" s="28"/>
    </row>
    <row r="570" spans="1:3" s="6" customFormat="1" ht="12.75">
      <c r="A570" s="53"/>
      <c r="B570" s="24"/>
      <c r="C570" s="28"/>
    </row>
    <row r="571" spans="1:3" s="6" customFormat="1" ht="12.75">
      <c r="A571" s="53"/>
      <c r="B571" s="24"/>
      <c r="C571" s="28"/>
    </row>
    <row r="572" spans="1:3" s="6" customFormat="1" ht="12.75">
      <c r="A572" s="53"/>
      <c r="B572" s="24"/>
      <c r="C572" s="28"/>
    </row>
    <row r="573" spans="1:3" s="6" customFormat="1" ht="12.75">
      <c r="A573" s="53"/>
      <c r="B573" s="24"/>
      <c r="C573" s="28"/>
    </row>
    <row r="574" spans="1:3" s="6" customFormat="1" ht="12.75">
      <c r="A574" s="53"/>
      <c r="B574" s="24"/>
      <c r="C574" s="28"/>
    </row>
    <row r="575" spans="1:3" s="6" customFormat="1" ht="12.75">
      <c r="A575" s="53"/>
      <c r="B575" s="24"/>
      <c r="C575" s="28"/>
    </row>
    <row r="576" spans="1:3" s="6" customFormat="1" ht="12.75">
      <c r="A576" s="53"/>
      <c r="B576" s="24"/>
      <c r="C576" s="28"/>
    </row>
    <row r="577" spans="1:3" s="6" customFormat="1" ht="12.75">
      <c r="A577" s="53"/>
      <c r="B577" s="24"/>
      <c r="C577" s="28"/>
    </row>
    <row r="578" spans="1:3" s="6" customFormat="1" ht="12.75">
      <c r="A578" s="53"/>
      <c r="B578" s="24"/>
      <c r="C578" s="28"/>
    </row>
    <row r="579" spans="1:3" s="6" customFormat="1" ht="12.75">
      <c r="A579" s="53"/>
      <c r="B579" s="24"/>
      <c r="C579" s="28"/>
    </row>
    <row r="580" spans="1:3" s="6" customFormat="1" ht="12.75">
      <c r="A580" s="53"/>
      <c r="B580" s="24"/>
      <c r="C580" s="28"/>
    </row>
    <row r="581" spans="1:3" s="6" customFormat="1" ht="12.75">
      <c r="A581" s="53"/>
      <c r="B581" s="24"/>
      <c r="C581" s="28"/>
    </row>
    <row r="582" spans="1:3" s="6" customFormat="1" ht="12.75">
      <c r="A582" s="53"/>
      <c r="B582" s="24"/>
      <c r="C582" s="28"/>
    </row>
    <row r="583" spans="1:3" s="6" customFormat="1" ht="12.75">
      <c r="A583" s="53"/>
      <c r="B583" s="24"/>
      <c r="C583" s="28"/>
    </row>
    <row r="584" spans="1:3" s="6" customFormat="1" ht="12.75">
      <c r="A584" s="53"/>
      <c r="B584" s="24"/>
      <c r="C584" s="28"/>
    </row>
    <row r="585" spans="1:3" s="6" customFormat="1" ht="12.75">
      <c r="A585" s="53"/>
      <c r="B585" s="24"/>
      <c r="C585" s="28"/>
    </row>
    <row r="586" spans="1:3" s="6" customFormat="1" ht="12.75">
      <c r="A586" s="53"/>
      <c r="B586" s="24"/>
      <c r="C586" s="28"/>
    </row>
    <row r="587" spans="1:3" s="6" customFormat="1" ht="12.75">
      <c r="A587" s="53"/>
      <c r="B587" s="24"/>
      <c r="C587" s="28"/>
    </row>
    <row r="588" spans="1:3" s="6" customFormat="1" ht="12.75">
      <c r="A588" s="53"/>
      <c r="B588" s="24"/>
      <c r="C588" s="28"/>
    </row>
    <row r="589" spans="1:3" s="6" customFormat="1" ht="12.75">
      <c r="A589" s="53"/>
      <c r="B589" s="24"/>
      <c r="C589" s="28"/>
    </row>
    <row r="590" spans="1:3" s="6" customFormat="1" ht="12.75">
      <c r="A590" s="53"/>
      <c r="B590" s="24"/>
      <c r="C590" s="28"/>
    </row>
    <row r="591" spans="1:3" s="6" customFormat="1" ht="12.75">
      <c r="A591" s="53"/>
      <c r="B591" s="24"/>
      <c r="C591" s="28"/>
    </row>
    <row r="592" spans="1:3" s="6" customFormat="1" ht="12.75">
      <c r="A592" s="53"/>
      <c r="B592" s="24"/>
      <c r="C592" s="28"/>
    </row>
    <row r="593" spans="1:3" s="6" customFormat="1" ht="12.75">
      <c r="A593" s="53"/>
      <c r="B593" s="24"/>
      <c r="C593" s="28"/>
    </row>
    <row r="594" spans="1:3" s="6" customFormat="1" ht="12.75">
      <c r="A594" s="53"/>
      <c r="B594" s="24"/>
      <c r="C594" s="28"/>
    </row>
    <row r="595" spans="1:3" s="6" customFormat="1" ht="12.75">
      <c r="A595" s="53"/>
      <c r="B595" s="24"/>
      <c r="C595" s="28"/>
    </row>
    <row r="596" spans="1:3" s="6" customFormat="1" ht="12.75">
      <c r="A596" s="53"/>
      <c r="B596" s="24"/>
      <c r="C596" s="28"/>
    </row>
    <row r="597" spans="1:3" s="6" customFormat="1" ht="12.75">
      <c r="A597" s="53"/>
      <c r="B597" s="24"/>
      <c r="C597" s="28"/>
    </row>
    <row r="598" spans="1:3" s="6" customFormat="1" ht="12.75">
      <c r="A598" s="53"/>
      <c r="B598" s="24"/>
      <c r="C598" s="28"/>
    </row>
    <row r="599" spans="1:3" s="6" customFormat="1" ht="12.75">
      <c r="A599" s="53"/>
      <c r="B599" s="24"/>
      <c r="C599" s="28"/>
    </row>
    <row r="600" spans="1:3" s="6" customFormat="1" ht="12.75">
      <c r="A600" s="53"/>
      <c r="B600" s="24"/>
      <c r="C600" s="28"/>
    </row>
    <row r="601" spans="1:3" s="6" customFormat="1" ht="12.75">
      <c r="A601" s="53"/>
      <c r="B601" s="24"/>
      <c r="C601" s="28"/>
    </row>
    <row r="602" spans="1:3" s="6" customFormat="1" ht="12.75">
      <c r="A602" s="53"/>
      <c r="B602" s="24"/>
      <c r="C602" s="28"/>
    </row>
    <row r="603" spans="1:3" s="6" customFormat="1" ht="12.75">
      <c r="A603" s="53"/>
      <c r="B603" s="24"/>
      <c r="C603" s="28"/>
    </row>
    <row r="604" spans="1:3" s="6" customFormat="1" ht="12.75">
      <c r="A604" s="53"/>
      <c r="B604" s="24"/>
      <c r="C604" s="28"/>
    </row>
    <row r="605" spans="1:3" s="6" customFormat="1" ht="12.75">
      <c r="A605" s="53"/>
      <c r="B605" s="24"/>
      <c r="C605" s="28"/>
    </row>
    <row r="606" spans="1:3" s="6" customFormat="1" ht="12.75">
      <c r="A606" s="53"/>
      <c r="B606" s="24"/>
      <c r="C606" s="28"/>
    </row>
    <row r="607" spans="1:3" s="6" customFormat="1" ht="12.75">
      <c r="A607" s="53"/>
      <c r="B607" s="24"/>
      <c r="C607" s="28"/>
    </row>
    <row r="608" spans="1:3" s="6" customFormat="1" ht="12.75">
      <c r="A608" s="53"/>
      <c r="B608" s="24"/>
      <c r="C608" s="28"/>
    </row>
    <row r="609" spans="1:3" s="6" customFormat="1" ht="12.75">
      <c r="A609" s="53"/>
      <c r="B609" s="24"/>
      <c r="C609" s="28"/>
    </row>
    <row r="610" spans="1:3" s="6" customFormat="1" ht="12.75">
      <c r="A610" s="53"/>
      <c r="B610" s="24"/>
      <c r="C610" s="28"/>
    </row>
    <row r="611" spans="1:3" s="6" customFormat="1" ht="12.75">
      <c r="A611" s="53"/>
      <c r="B611" s="24"/>
      <c r="C611" s="28"/>
    </row>
    <row r="612" spans="1:3" s="6" customFormat="1" ht="12.75">
      <c r="A612" s="53"/>
      <c r="B612" s="24"/>
      <c r="C612" s="28"/>
    </row>
    <row r="613" spans="1:3" s="6" customFormat="1" ht="12.75">
      <c r="A613" s="53"/>
      <c r="B613" s="24"/>
      <c r="C613" s="28"/>
    </row>
    <row r="614" spans="1:3" s="6" customFormat="1" ht="12.75">
      <c r="A614" s="53"/>
      <c r="B614" s="24"/>
      <c r="C614" s="28"/>
    </row>
    <row r="615" spans="1:3" s="6" customFormat="1" ht="12.75">
      <c r="A615" s="53"/>
      <c r="B615" s="24"/>
      <c r="C615" s="28"/>
    </row>
    <row r="616" spans="1:3" s="6" customFormat="1" ht="12.75">
      <c r="A616" s="53"/>
      <c r="B616" s="24"/>
      <c r="C616" s="28"/>
    </row>
    <row r="617" spans="1:3" s="6" customFormat="1" ht="12.75">
      <c r="A617" s="53"/>
      <c r="B617" s="24"/>
      <c r="C617" s="28"/>
    </row>
    <row r="618" spans="1:3" s="6" customFormat="1" ht="12.75">
      <c r="A618" s="53"/>
      <c r="B618" s="24"/>
      <c r="C618" s="28"/>
    </row>
    <row r="619" spans="1:3" s="6" customFormat="1" ht="12.75">
      <c r="A619" s="53"/>
      <c r="B619" s="24"/>
      <c r="C619" s="28"/>
    </row>
    <row r="620" spans="1:3" s="6" customFormat="1" ht="12.75">
      <c r="A620" s="53"/>
      <c r="B620" s="24"/>
      <c r="C620" s="28"/>
    </row>
    <row r="621" spans="1:3" s="6" customFormat="1" ht="12.75">
      <c r="A621" s="53"/>
      <c r="B621" s="24"/>
      <c r="C621" s="28"/>
    </row>
    <row r="622" spans="1:3" s="6" customFormat="1" ht="12.75">
      <c r="A622" s="53"/>
      <c r="B622" s="24"/>
      <c r="C622" s="28"/>
    </row>
    <row r="623" spans="1:3" s="6" customFormat="1" ht="12.75">
      <c r="A623" s="53"/>
      <c r="B623" s="24"/>
      <c r="C623" s="28"/>
    </row>
    <row r="624" spans="1:3" s="6" customFormat="1" ht="12.75">
      <c r="A624" s="53"/>
      <c r="B624" s="24"/>
      <c r="C624" s="28"/>
    </row>
    <row r="625" spans="1:3" s="6" customFormat="1" ht="12.75">
      <c r="A625" s="53"/>
      <c r="B625" s="24"/>
      <c r="C625" s="28"/>
    </row>
    <row r="626" spans="1:3" s="6" customFormat="1" ht="12.75">
      <c r="A626" s="53"/>
      <c r="B626" s="24"/>
      <c r="C626" s="28"/>
    </row>
    <row r="627" spans="1:3" s="6" customFormat="1" ht="12.75">
      <c r="A627" s="53"/>
      <c r="B627" s="24"/>
      <c r="C627" s="28"/>
    </row>
    <row r="628" spans="1:3" s="6" customFormat="1" ht="12.75">
      <c r="A628" s="53"/>
      <c r="B628" s="24"/>
      <c r="C628" s="28"/>
    </row>
    <row r="629" spans="1:3" s="6" customFormat="1" ht="12.75">
      <c r="A629" s="53"/>
      <c r="B629" s="24"/>
      <c r="C629" s="28"/>
    </row>
    <row r="630" spans="1:3" s="6" customFormat="1" ht="12.75">
      <c r="A630" s="53"/>
      <c r="B630" s="24"/>
      <c r="C630" s="28"/>
    </row>
    <row r="631" spans="1:3" s="6" customFormat="1" ht="12.75">
      <c r="A631" s="53"/>
      <c r="B631" s="24"/>
      <c r="C631" s="28"/>
    </row>
    <row r="632" spans="1:3" s="6" customFormat="1" ht="12.75">
      <c r="A632" s="53"/>
      <c r="B632" s="24"/>
      <c r="C632" s="28"/>
    </row>
    <row r="633" spans="1:3" s="6" customFormat="1" ht="12.75">
      <c r="A633" s="53"/>
      <c r="B633" s="24"/>
      <c r="C633" s="28"/>
    </row>
    <row r="634" spans="1:3" s="6" customFormat="1" ht="12.75">
      <c r="A634" s="53"/>
      <c r="B634" s="24"/>
      <c r="C634" s="28"/>
    </row>
    <row r="635" spans="1:3" s="6" customFormat="1" ht="12.75">
      <c r="A635" s="53"/>
      <c r="B635" s="24"/>
      <c r="C635" s="28"/>
    </row>
    <row r="636" spans="1:3" s="6" customFormat="1" ht="12.75">
      <c r="A636" s="53"/>
      <c r="B636" s="24"/>
      <c r="C636" s="28"/>
    </row>
    <row r="637" spans="1:3" s="6" customFormat="1" ht="12.75">
      <c r="A637" s="53"/>
      <c r="B637" s="24"/>
      <c r="C637" s="28"/>
    </row>
    <row r="638" spans="1:3" s="6" customFormat="1" ht="12.75">
      <c r="A638" s="53"/>
      <c r="B638" s="24"/>
      <c r="C638" s="28"/>
    </row>
    <row r="639" spans="1:3" s="6" customFormat="1" ht="12.75">
      <c r="A639" s="53"/>
      <c r="B639" s="24"/>
      <c r="C639" s="28"/>
    </row>
    <row r="640" spans="1:3" s="6" customFormat="1" ht="12.75">
      <c r="A640" s="53"/>
      <c r="B640" s="24"/>
      <c r="C640" s="28"/>
    </row>
    <row r="641" spans="1:3" s="6" customFormat="1" ht="12.75">
      <c r="A641" s="53"/>
      <c r="B641" s="24"/>
      <c r="C641" s="28"/>
    </row>
    <row r="642" spans="1:3" s="6" customFormat="1" ht="12.75">
      <c r="A642" s="53"/>
      <c r="B642" s="24"/>
      <c r="C642" s="28"/>
    </row>
    <row r="643" spans="1:3" s="6" customFormat="1" ht="12.75">
      <c r="A643" s="53"/>
      <c r="B643" s="24"/>
      <c r="C643" s="28"/>
    </row>
    <row r="644" spans="1:3" s="6" customFormat="1" ht="12.75">
      <c r="A644" s="53"/>
      <c r="B644" s="24"/>
      <c r="C644" s="28"/>
    </row>
  </sheetData>
  <sheetProtection password="E637" sheet="1" formatCells="0" formatColumns="0" formatRows="0" selectLockedCells="1"/>
  <mergeCells count="113">
    <mergeCell ref="A2:F2"/>
    <mergeCell ref="B3:D3"/>
    <mergeCell ref="E3:F3"/>
    <mergeCell ref="B4:D4"/>
    <mergeCell ref="E4:F4"/>
    <mergeCell ref="B5:D5"/>
    <mergeCell ref="E5:F5"/>
    <mergeCell ref="B6:D6"/>
    <mergeCell ref="E6:F6"/>
    <mergeCell ref="B7:D7"/>
    <mergeCell ref="E7:F7"/>
    <mergeCell ref="B8:D8"/>
    <mergeCell ref="E8:F8"/>
    <mergeCell ref="B9:D9"/>
    <mergeCell ref="E9:F9"/>
    <mergeCell ref="B10:D10"/>
    <mergeCell ref="E10:F10"/>
    <mergeCell ref="B11:D11"/>
    <mergeCell ref="E11:F11"/>
    <mergeCell ref="B12:D12"/>
    <mergeCell ref="E12:F12"/>
    <mergeCell ref="B13:D13"/>
    <mergeCell ref="E13:F13"/>
    <mergeCell ref="B14:D14"/>
    <mergeCell ref="E14:F14"/>
    <mergeCell ref="B15:D15"/>
    <mergeCell ref="E15:F15"/>
    <mergeCell ref="B16:D16"/>
    <mergeCell ref="E16:F16"/>
    <mergeCell ref="B17:D17"/>
    <mergeCell ref="E17:F17"/>
    <mergeCell ref="B18:D18"/>
    <mergeCell ref="E18:F18"/>
    <mergeCell ref="B19:D19"/>
    <mergeCell ref="E19:F19"/>
    <mergeCell ref="B20:D20"/>
    <mergeCell ref="E20:F20"/>
    <mergeCell ref="B21:D21"/>
    <mergeCell ref="E21:F21"/>
    <mergeCell ref="B22:D22"/>
    <mergeCell ref="E22:F22"/>
    <mergeCell ref="B23:D23"/>
    <mergeCell ref="E23:F23"/>
    <mergeCell ref="B24:D24"/>
    <mergeCell ref="E24:F24"/>
    <mergeCell ref="B25:D25"/>
    <mergeCell ref="E25:F25"/>
    <mergeCell ref="B28:D28"/>
    <mergeCell ref="E28:F28"/>
    <mergeCell ref="B26:D26"/>
    <mergeCell ref="B27:D27"/>
    <mergeCell ref="E26:F26"/>
    <mergeCell ref="E27:F27"/>
    <mergeCell ref="B29:D29"/>
    <mergeCell ref="E29:F29"/>
    <mergeCell ref="B30:D30"/>
    <mergeCell ref="E30:F30"/>
    <mergeCell ref="B31:D31"/>
    <mergeCell ref="E31:F31"/>
    <mergeCell ref="B32:D32"/>
    <mergeCell ref="E32:F32"/>
    <mergeCell ref="B33:D33"/>
    <mergeCell ref="E33:F33"/>
    <mergeCell ref="B34:D34"/>
    <mergeCell ref="E34:F34"/>
    <mergeCell ref="B37:D37"/>
    <mergeCell ref="E37:F37"/>
    <mergeCell ref="B38:D38"/>
    <mergeCell ref="E38:F38"/>
    <mergeCell ref="B36:D36"/>
    <mergeCell ref="E36:F36"/>
    <mergeCell ref="B43:D43"/>
    <mergeCell ref="E43:F43"/>
    <mergeCell ref="B39:D39"/>
    <mergeCell ref="E39:F39"/>
    <mergeCell ref="B40:D40"/>
    <mergeCell ref="E40:F40"/>
    <mergeCell ref="B41:D41"/>
    <mergeCell ref="E41:F41"/>
    <mergeCell ref="B42:D42"/>
    <mergeCell ref="E42:F42"/>
    <mergeCell ref="B44:D44"/>
    <mergeCell ref="E44:F44"/>
    <mergeCell ref="B45:D45"/>
    <mergeCell ref="E45:F45"/>
    <mergeCell ref="B46:D46"/>
    <mergeCell ref="E46:F46"/>
    <mergeCell ref="B52:D52"/>
    <mergeCell ref="E52:F52"/>
    <mergeCell ref="B47:D47"/>
    <mergeCell ref="E47:F47"/>
    <mergeCell ref="B48:D48"/>
    <mergeCell ref="E48:F48"/>
    <mergeCell ref="B49:D49"/>
    <mergeCell ref="E49:F49"/>
    <mergeCell ref="B57:D57"/>
    <mergeCell ref="E57:F57"/>
    <mergeCell ref="B58:D58"/>
    <mergeCell ref="E58:F58"/>
    <mergeCell ref="B54:D54"/>
    <mergeCell ref="E54:F54"/>
    <mergeCell ref="B55:D55"/>
    <mergeCell ref="E55:F55"/>
    <mergeCell ref="B35:D35"/>
    <mergeCell ref="E35:F35"/>
    <mergeCell ref="B56:D56"/>
    <mergeCell ref="E56:F56"/>
    <mergeCell ref="B53:D53"/>
    <mergeCell ref="E53:F53"/>
    <mergeCell ref="B50:D50"/>
    <mergeCell ref="E50:F50"/>
    <mergeCell ref="B51:D51"/>
    <mergeCell ref="E51:F51"/>
  </mergeCells>
  <printOptions gridLines="1" horizontalCentered="1"/>
  <pageMargins left="0.984251968503937" right="0.5905511811023623" top="0.984251968503937" bottom="0.984251968503937" header="0.2362204724409449" footer="0.15748031496062992"/>
  <pageSetup fitToHeight="0" horizontalDpi="300" verticalDpi="300" orientation="portrait" paperSize="9" scale="71" r:id="rId1"/>
  <headerFooter alignWithMargins="0">
    <oddHeader>&amp;CKrožno križišče Col&amp;R
PZI
</oddHeader>
    <oddFooter>&amp;R&amp;P od   6</oddFooter>
  </headerFooter>
  <rowBreaks count="8" manualBreakCount="8">
    <brk id="56" max="5" man="1"/>
    <brk id="95" max="5" man="1"/>
    <brk id="116" max="5" man="1"/>
    <brk id="138" max="5" man="1"/>
    <brk id="166" max="5" man="1"/>
    <brk id="174" max="5" man="1"/>
    <brk id="219" max="5" man="1"/>
    <brk id="245" max="5" man="1"/>
  </rowBreaks>
</worksheet>
</file>

<file path=xl/worksheets/sheet3.xml><?xml version="1.0" encoding="utf-8"?>
<worksheet xmlns="http://schemas.openxmlformats.org/spreadsheetml/2006/main" xmlns:r="http://schemas.openxmlformats.org/officeDocument/2006/relationships">
  <dimension ref="A1:K182"/>
  <sheetViews>
    <sheetView view="pageBreakPreview" zoomScale="115" zoomScaleSheetLayoutView="115" zoomScalePageLayoutView="0" workbookViewId="0" topLeftCell="A103">
      <selection activeCell="F96" sqref="F96"/>
    </sheetView>
  </sheetViews>
  <sheetFormatPr defaultColWidth="9.00390625" defaultRowHeight="12.75"/>
  <cols>
    <col min="1" max="1" width="2.125" style="164" customWidth="1"/>
    <col min="2" max="2" width="5.125" style="165" customWidth="1"/>
    <col min="3" max="3" width="43.375" style="166" customWidth="1"/>
    <col min="4" max="4" width="5.75390625" style="166" customWidth="1"/>
    <col min="5" max="5" width="6.375" style="308" customWidth="1"/>
    <col min="6" max="6" width="14.25390625" style="167" customWidth="1"/>
    <col min="7" max="7" width="16.00390625" style="168" customWidth="1"/>
    <col min="8" max="8" width="16.625" style="164" customWidth="1"/>
    <col min="9" max="16384" width="9.125" style="164" customWidth="1"/>
  </cols>
  <sheetData>
    <row r="1" spans="1:11" s="120" customFormat="1" ht="12.75">
      <c r="A1" s="119"/>
      <c r="C1" s="120" t="s">
        <v>312</v>
      </c>
      <c r="E1" s="300"/>
      <c r="H1" s="119"/>
      <c r="I1" s="121"/>
      <c r="J1" s="121"/>
      <c r="K1" s="121"/>
    </row>
    <row r="2" spans="1:7" s="127" customFormat="1" ht="12.75">
      <c r="A2" s="120"/>
      <c r="B2" s="122"/>
      <c r="C2" s="123"/>
      <c r="D2" s="123"/>
      <c r="E2" s="300"/>
      <c r="F2" s="125"/>
      <c r="G2" s="126"/>
    </row>
    <row r="3" spans="2:7" s="127" customFormat="1" ht="12.75">
      <c r="B3" s="128" t="s">
        <v>286</v>
      </c>
      <c r="C3" s="129" t="s">
        <v>313</v>
      </c>
      <c r="D3" s="129"/>
      <c r="E3" s="300"/>
      <c r="F3" s="124"/>
      <c r="G3" s="131"/>
    </row>
    <row r="4" spans="2:7" s="127" customFormat="1" ht="12.75" customHeight="1">
      <c r="B4" s="122"/>
      <c r="C4" s="129"/>
      <c r="D4" s="132" t="s">
        <v>314</v>
      </c>
      <c r="E4" s="301" t="s">
        <v>315</v>
      </c>
      <c r="F4" s="132" t="s">
        <v>316</v>
      </c>
      <c r="G4" s="134" t="s">
        <v>317</v>
      </c>
    </row>
    <row r="5" spans="2:7" s="127" customFormat="1" ht="12.75" customHeight="1">
      <c r="B5" s="122"/>
      <c r="C5" s="129"/>
      <c r="D5" s="132"/>
      <c r="E5" s="301"/>
      <c r="F5" s="132"/>
      <c r="G5" s="134"/>
    </row>
    <row r="6" spans="2:7" s="127" customFormat="1" ht="66.75" customHeight="1">
      <c r="B6" s="135" t="s">
        <v>318</v>
      </c>
      <c r="C6" s="136" t="s">
        <v>319</v>
      </c>
      <c r="D6" s="137" t="s">
        <v>166</v>
      </c>
      <c r="E6" s="141">
        <v>1</v>
      </c>
      <c r="F6" s="449"/>
      <c r="G6" s="140">
        <f>ROUND(ROUND(E6,2)*ROUND(F6,2),2)</f>
        <v>0</v>
      </c>
    </row>
    <row r="7" spans="2:7" s="127" customFormat="1" ht="12" customHeight="1">
      <c r="B7" s="135"/>
      <c r="C7" s="136"/>
      <c r="D7" s="137"/>
      <c r="E7" s="141"/>
      <c r="F7" s="139"/>
      <c r="G7" s="140"/>
    </row>
    <row r="8" spans="2:7" s="127" customFormat="1" ht="14.25" customHeight="1">
      <c r="B8" s="135" t="s">
        <v>320</v>
      </c>
      <c r="C8" s="136" t="s">
        <v>321</v>
      </c>
      <c r="D8" s="137" t="s">
        <v>133</v>
      </c>
      <c r="E8" s="141">
        <v>551</v>
      </c>
      <c r="F8" s="449"/>
      <c r="G8" s="140">
        <f aca="true" t="shared" si="0" ref="G8:G44">ROUND(ROUND(E8,2)*ROUND(F8,2),2)</f>
        <v>0</v>
      </c>
    </row>
    <row r="9" spans="2:7" s="127" customFormat="1" ht="12.75">
      <c r="B9" s="135"/>
      <c r="C9" s="136"/>
      <c r="D9" s="137"/>
      <c r="E9" s="141"/>
      <c r="F9" s="139"/>
      <c r="G9" s="140"/>
    </row>
    <row r="10" spans="2:7" s="127" customFormat="1" ht="26.25" customHeight="1">
      <c r="B10" s="135" t="s">
        <v>322</v>
      </c>
      <c r="C10" s="136" t="s">
        <v>323</v>
      </c>
      <c r="D10" s="137" t="s">
        <v>133</v>
      </c>
      <c r="E10" s="141">
        <v>84</v>
      </c>
      <c r="F10" s="449"/>
      <c r="G10" s="140">
        <f t="shared" si="0"/>
        <v>0</v>
      </c>
    </row>
    <row r="11" spans="2:7" s="127" customFormat="1" ht="12.75">
      <c r="B11" s="135"/>
      <c r="C11" s="136"/>
      <c r="D11" s="137"/>
      <c r="E11" s="141"/>
      <c r="F11" s="139"/>
      <c r="G11" s="140"/>
    </row>
    <row r="12" spans="2:7" s="127" customFormat="1" ht="12.75">
      <c r="B12" s="135" t="s">
        <v>324</v>
      </c>
      <c r="C12" s="136" t="s">
        <v>325</v>
      </c>
      <c r="D12" s="137" t="s">
        <v>133</v>
      </c>
      <c r="E12" s="141">
        <v>393</v>
      </c>
      <c r="F12" s="449"/>
      <c r="G12" s="140">
        <f t="shared" si="0"/>
        <v>0</v>
      </c>
    </row>
    <row r="13" spans="2:7" s="127" customFormat="1" ht="12.75">
      <c r="B13" s="135"/>
      <c r="C13" s="136"/>
      <c r="D13" s="136"/>
      <c r="E13" s="141"/>
      <c r="F13" s="139"/>
      <c r="G13" s="140"/>
    </row>
    <row r="14" spans="2:7" s="127" customFormat="1" ht="25.5">
      <c r="B14" s="135" t="s">
        <v>326</v>
      </c>
      <c r="C14" s="136" t="s">
        <v>327</v>
      </c>
      <c r="D14" s="137" t="s">
        <v>133</v>
      </c>
      <c r="E14" s="141">
        <v>424</v>
      </c>
      <c r="F14" s="449"/>
      <c r="G14" s="140">
        <f t="shared" si="0"/>
        <v>0</v>
      </c>
    </row>
    <row r="15" spans="2:7" s="127" customFormat="1" ht="12.75">
      <c r="B15" s="135"/>
      <c r="C15" s="136"/>
      <c r="D15" s="137"/>
      <c r="E15" s="141"/>
      <c r="F15" s="139"/>
      <c r="G15" s="140"/>
    </row>
    <row r="16" spans="2:7" s="127" customFormat="1" ht="25.5">
      <c r="B16" s="135" t="s">
        <v>328</v>
      </c>
      <c r="C16" s="136" t="s">
        <v>329</v>
      </c>
      <c r="D16" s="137" t="s">
        <v>19</v>
      </c>
      <c r="E16" s="141">
        <v>19</v>
      </c>
      <c r="F16" s="449"/>
      <c r="G16" s="140">
        <f t="shared" si="0"/>
        <v>0</v>
      </c>
    </row>
    <row r="17" spans="2:8" s="127" customFormat="1" ht="12.75" customHeight="1">
      <c r="B17" s="135"/>
      <c r="C17" s="136"/>
      <c r="D17" s="137"/>
      <c r="E17" s="141"/>
      <c r="F17" s="139"/>
      <c r="G17" s="140"/>
      <c r="H17" s="142"/>
    </row>
    <row r="18" spans="2:7" s="127" customFormat="1" ht="66.75" customHeight="1">
      <c r="B18" s="135" t="s">
        <v>330</v>
      </c>
      <c r="C18" s="136" t="s">
        <v>331</v>
      </c>
      <c r="D18" s="137" t="s">
        <v>166</v>
      </c>
      <c r="E18" s="141">
        <v>2</v>
      </c>
      <c r="F18" s="449"/>
      <c r="G18" s="140">
        <f t="shared" si="0"/>
        <v>0</v>
      </c>
    </row>
    <row r="19" spans="2:8" s="127" customFormat="1" ht="12.75" customHeight="1">
      <c r="B19" s="135"/>
      <c r="C19" s="136"/>
      <c r="D19" s="137"/>
      <c r="E19" s="141"/>
      <c r="F19" s="139"/>
      <c r="G19" s="140"/>
      <c r="H19" s="142"/>
    </row>
    <row r="20" spans="2:7" s="127" customFormat="1" ht="41.25" customHeight="1">
      <c r="B20" s="135" t="s">
        <v>332</v>
      </c>
      <c r="C20" s="136" t="s">
        <v>333</v>
      </c>
      <c r="D20" s="137" t="s">
        <v>19</v>
      </c>
      <c r="E20" s="141">
        <v>11</v>
      </c>
      <c r="F20" s="449"/>
      <c r="G20" s="140">
        <f t="shared" si="0"/>
        <v>0</v>
      </c>
    </row>
    <row r="21" spans="2:7" s="127" customFormat="1" ht="12.75">
      <c r="B21" s="135"/>
      <c r="C21" s="136"/>
      <c r="D21" s="137"/>
      <c r="E21" s="141"/>
      <c r="F21" s="139"/>
      <c r="G21" s="140"/>
    </row>
    <row r="22" spans="2:7" s="127" customFormat="1" ht="54" customHeight="1">
      <c r="B22" s="135" t="s">
        <v>334</v>
      </c>
      <c r="C22" s="136" t="s">
        <v>335</v>
      </c>
      <c r="D22" s="137" t="s">
        <v>19</v>
      </c>
      <c r="E22" s="141">
        <v>11</v>
      </c>
      <c r="F22" s="450"/>
      <c r="G22" s="140">
        <f t="shared" si="0"/>
        <v>0</v>
      </c>
    </row>
    <row r="23" spans="2:7" s="127" customFormat="1" ht="12.75">
      <c r="B23" s="135"/>
      <c r="C23" s="136"/>
      <c r="D23" s="137"/>
      <c r="E23" s="141"/>
      <c r="F23" s="139"/>
      <c r="G23" s="140"/>
    </row>
    <row r="24" spans="2:7" s="127" customFormat="1" ht="29.25" customHeight="1">
      <c r="B24" s="135" t="s">
        <v>336</v>
      </c>
      <c r="C24" s="136" t="s">
        <v>337</v>
      </c>
      <c r="D24" s="137" t="s">
        <v>19</v>
      </c>
      <c r="E24" s="141">
        <v>11</v>
      </c>
      <c r="F24" s="449"/>
      <c r="G24" s="140">
        <f t="shared" si="0"/>
        <v>0</v>
      </c>
    </row>
    <row r="25" spans="2:7" s="127" customFormat="1" ht="12.75" customHeight="1">
      <c r="B25" s="135"/>
      <c r="C25" s="136"/>
      <c r="D25" s="137"/>
      <c r="E25" s="141"/>
      <c r="F25" s="139"/>
      <c r="G25" s="140"/>
    </row>
    <row r="26" spans="2:7" s="127" customFormat="1" ht="155.25" customHeight="1">
      <c r="B26" s="135" t="s">
        <v>338</v>
      </c>
      <c r="C26" s="136" t="s">
        <v>339</v>
      </c>
      <c r="D26" s="137" t="s">
        <v>19</v>
      </c>
      <c r="E26" s="141">
        <v>4</v>
      </c>
      <c r="F26" s="449"/>
      <c r="G26" s="140">
        <f t="shared" si="0"/>
        <v>0</v>
      </c>
    </row>
    <row r="27" spans="2:7" s="127" customFormat="1" ht="12.75" customHeight="1">
      <c r="B27" s="135"/>
      <c r="C27" s="136"/>
      <c r="D27" s="137"/>
      <c r="E27" s="141"/>
      <c r="F27" s="139"/>
      <c r="G27" s="140"/>
    </row>
    <row r="28" spans="2:7" s="127" customFormat="1" ht="155.25" customHeight="1">
      <c r="B28" s="135" t="s">
        <v>340</v>
      </c>
      <c r="C28" s="143" t="s">
        <v>341</v>
      </c>
      <c r="D28" s="137" t="s">
        <v>19</v>
      </c>
      <c r="E28" s="141">
        <v>8</v>
      </c>
      <c r="F28" s="449"/>
      <c r="G28" s="140">
        <f t="shared" si="0"/>
        <v>0</v>
      </c>
    </row>
    <row r="29" spans="2:7" s="127" customFormat="1" ht="12.75" customHeight="1">
      <c r="B29" s="135"/>
      <c r="C29" s="136"/>
      <c r="D29" s="137"/>
      <c r="E29" s="141"/>
      <c r="F29" s="139"/>
      <c r="G29" s="140"/>
    </row>
    <row r="30" spans="2:7" s="127" customFormat="1" ht="26.25" customHeight="1">
      <c r="B30" s="135" t="s">
        <v>342</v>
      </c>
      <c r="C30" s="136" t="s">
        <v>343</v>
      </c>
      <c r="D30" s="137" t="s">
        <v>166</v>
      </c>
      <c r="E30" s="141">
        <v>23</v>
      </c>
      <c r="F30" s="449"/>
      <c r="G30" s="140">
        <f t="shared" si="0"/>
        <v>0</v>
      </c>
    </row>
    <row r="31" spans="2:7" s="127" customFormat="1" ht="11.25" customHeight="1">
      <c r="B31" s="135"/>
      <c r="C31" s="136"/>
      <c r="D31" s="137"/>
      <c r="E31" s="141"/>
      <c r="F31" s="139"/>
      <c r="G31" s="140"/>
    </row>
    <row r="32" spans="2:7" s="127" customFormat="1" ht="82.5" customHeight="1">
      <c r="B32" s="135" t="s">
        <v>344</v>
      </c>
      <c r="C32" s="136" t="s">
        <v>345</v>
      </c>
      <c r="D32" s="137" t="s">
        <v>166</v>
      </c>
      <c r="E32" s="141">
        <v>1</v>
      </c>
      <c r="F32" s="449"/>
      <c r="G32" s="140">
        <f t="shared" si="0"/>
        <v>0</v>
      </c>
    </row>
    <row r="33" spans="2:8" s="144" customFormat="1" ht="12.75">
      <c r="B33" s="145"/>
      <c r="C33" s="143"/>
      <c r="D33" s="146"/>
      <c r="E33" s="302"/>
      <c r="F33" s="147"/>
      <c r="G33" s="140"/>
      <c r="H33" s="142"/>
    </row>
    <row r="34" spans="2:7" s="127" customFormat="1" ht="66" customHeight="1">
      <c r="B34" s="135" t="s">
        <v>346</v>
      </c>
      <c r="C34" s="136" t="s">
        <v>347</v>
      </c>
      <c r="D34" s="137" t="s">
        <v>166</v>
      </c>
      <c r="E34" s="141">
        <v>1</v>
      </c>
      <c r="F34" s="449"/>
      <c r="G34" s="140">
        <f t="shared" si="0"/>
        <v>0</v>
      </c>
    </row>
    <row r="35" spans="2:7" s="144" customFormat="1" ht="12.75">
      <c r="B35" s="145"/>
      <c r="C35" s="143"/>
      <c r="D35" s="146"/>
      <c r="E35" s="302"/>
      <c r="F35" s="147"/>
      <c r="G35" s="140"/>
    </row>
    <row r="36" spans="2:7" s="127" customFormat="1" ht="55.5" customHeight="1">
      <c r="B36" s="135" t="s">
        <v>348</v>
      </c>
      <c r="C36" s="136" t="s">
        <v>349</v>
      </c>
      <c r="D36" s="137" t="s">
        <v>166</v>
      </c>
      <c r="E36" s="141">
        <v>1</v>
      </c>
      <c r="F36" s="449"/>
      <c r="G36" s="140">
        <f t="shared" si="0"/>
        <v>0</v>
      </c>
    </row>
    <row r="37" spans="2:7" s="127" customFormat="1" ht="12.75" customHeight="1">
      <c r="B37" s="135"/>
      <c r="C37" s="136"/>
      <c r="D37" s="137"/>
      <c r="E37" s="141"/>
      <c r="F37" s="139"/>
      <c r="G37" s="140"/>
    </row>
    <row r="38" spans="2:7" s="127" customFormat="1" ht="64.5" customHeight="1">
      <c r="B38" s="135" t="s">
        <v>350</v>
      </c>
      <c r="C38" s="136" t="s">
        <v>351</v>
      </c>
      <c r="D38" s="137" t="s">
        <v>166</v>
      </c>
      <c r="E38" s="141">
        <v>1</v>
      </c>
      <c r="F38" s="449"/>
      <c r="G38" s="140">
        <f t="shared" si="0"/>
        <v>0</v>
      </c>
    </row>
    <row r="39" spans="2:8" s="127" customFormat="1" ht="12.75">
      <c r="B39" s="135"/>
      <c r="C39" s="136"/>
      <c r="D39" s="137"/>
      <c r="E39" s="141"/>
      <c r="F39" s="139"/>
      <c r="G39" s="140"/>
      <c r="H39" s="142"/>
    </row>
    <row r="40" spans="2:7" s="127" customFormat="1" ht="12.75">
      <c r="B40" s="135" t="s">
        <v>352</v>
      </c>
      <c r="C40" s="136" t="s">
        <v>353</v>
      </c>
      <c r="D40" s="137" t="s">
        <v>19</v>
      </c>
      <c r="E40" s="141">
        <v>1</v>
      </c>
      <c r="F40" s="449"/>
      <c r="G40" s="140">
        <f t="shared" si="0"/>
        <v>0</v>
      </c>
    </row>
    <row r="41" spans="2:7" s="127" customFormat="1" ht="12.75">
      <c r="B41" s="135"/>
      <c r="C41" s="136"/>
      <c r="D41" s="137"/>
      <c r="E41" s="141"/>
      <c r="F41" s="139"/>
      <c r="G41" s="140"/>
    </row>
    <row r="42" spans="2:7" s="127" customFormat="1" ht="12.75">
      <c r="B42" s="135" t="s">
        <v>354</v>
      </c>
      <c r="C42" s="136" t="s">
        <v>355</v>
      </c>
      <c r="D42" s="137" t="s">
        <v>356</v>
      </c>
      <c r="E42" s="141">
        <v>18</v>
      </c>
      <c r="F42" s="139">
        <v>57</v>
      </c>
      <c r="G42" s="140">
        <f t="shared" si="0"/>
        <v>1026</v>
      </c>
    </row>
    <row r="43" spans="2:7" s="127" customFormat="1" ht="12.75">
      <c r="B43" s="145"/>
      <c r="C43" s="136"/>
      <c r="D43" s="137"/>
      <c r="E43" s="141"/>
      <c r="F43" s="139"/>
      <c r="G43" s="140"/>
    </row>
    <row r="44" spans="2:7" s="127" customFormat="1" ht="27" customHeight="1">
      <c r="B44" s="135" t="s">
        <v>357</v>
      </c>
      <c r="C44" s="136" t="s">
        <v>358</v>
      </c>
      <c r="D44" s="137" t="s">
        <v>166</v>
      </c>
      <c r="E44" s="141">
        <v>1</v>
      </c>
      <c r="F44" s="449"/>
      <c r="G44" s="140">
        <f t="shared" si="0"/>
        <v>0</v>
      </c>
    </row>
    <row r="45" spans="2:7" s="127" customFormat="1" ht="13.5" thickBot="1">
      <c r="B45" s="135"/>
      <c r="C45" s="136"/>
      <c r="D45" s="137"/>
      <c r="E45" s="141"/>
      <c r="F45" s="139"/>
      <c r="G45" s="140"/>
    </row>
    <row r="46" spans="2:7" s="127" customFormat="1" ht="13.5" thickBot="1">
      <c r="B46" s="148"/>
      <c r="C46" s="149" t="s">
        <v>362</v>
      </c>
      <c r="D46" s="150"/>
      <c r="E46" s="303"/>
      <c r="F46" s="152"/>
      <c r="G46" s="153">
        <f>SUM(G6:G44)</f>
        <v>1026</v>
      </c>
    </row>
    <row r="47" spans="2:7" s="127" customFormat="1" ht="12.75">
      <c r="B47" s="135"/>
      <c r="C47" s="129"/>
      <c r="D47" s="136"/>
      <c r="E47" s="141"/>
      <c r="F47" s="139"/>
      <c r="G47" s="140"/>
    </row>
    <row r="48" spans="2:7" s="127" customFormat="1" ht="12.75">
      <c r="B48" s="135"/>
      <c r="C48" s="129"/>
      <c r="D48" s="136"/>
      <c r="E48" s="141"/>
      <c r="F48" s="139"/>
      <c r="G48" s="140"/>
    </row>
    <row r="49" spans="2:7" s="127" customFormat="1" ht="12.75">
      <c r="B49" s="135"/>
      <c r="C49" s="129"/>
      <c r="D49" s="136"/>
      <c r="E49" s="141"/>
      <c r="F49" s="139"/>
      <c r="G49" s="140"/>
    </row>
    <row r="50" spans="2:7" s="127" customFormat="1" ht="12.75">
      <c r="B50" s="135"/>
      <c r="C50" s="129"/>
      <c r="D50" s="136"/>
      <c r="E50" s="141"/>
      <c r="F50" s="139"/>
      <c r="G50" s="140"/>
    </row>
    <row r="51" spans="2:7" s="127" customFormat="1" ht="12.75">
      <c r="B51" s="135"/>
      <c r="C51" s="129"/>
      <c r="D51" s="136"/>
      <c r="E51" s="141"/>
      <c r="F51" s="139"/>
      <c r="G51" s="140"/>
    </row>
    <row r="52" spans="2:7" s="127" customFormat="1" ht="12.75">
      <c r="B52" s="135"/>
      <c r="C52" s="129"/>
      <c r="D52" s="136"/>
      <c r="E52" s="141"/>
      <c r="F52" s="139"/>
      <c r="G52" s="140"/>
    </row>
    <row r="53" spans="2:7" s="127" customFormat="1" ht="12.75">
      <c r="B53" s="135"/>
      <c r="C53" s="129"/>
      <c r="D53" s="136"/>
      <c r="E53" s="141"/>
      <c r="F53" s="139"/>
      <c r="G53" s="140"/>
    </row>
    <row r="54" spans="2:7" s="127" customFormat="1" ht="12.75">
      <c r="B54" s="135"/>
      <c r="C54" s="129"/>
      <c r="D54" s="136"/>
      <c r="E54" s="141"/>
      <c r="F54" s="139"/>
      <c r="G54" s="140"/>
    </row>
    <row r="55" spans="2:7" s="127" customFormat="1" ht="12.75">
      <c r="B55" s="135"/>
      <c r="C55" s="129"/>
      <c r="D55" s="136"/>
      <c r="E55" s="141"/>
      <c r="F55" s="139"/>
      <c r="G55" s="140"/>
    </row>
    <row r="56" spans="2:7" s="127" customFormat="1" ht="12.75">
      <c r="B56" s="135"/>
      <c r="C56" s="129"/>
      <c r="D56" s="136"/>
      <c r="E56" s="141"/>
      <c r="F56" s="139"/>
      <c r="G56" s="140"/>
    </row>
    <row r="57" spans="2:7" s="127" customFormat="1" ht="12.75">
      <c r="B57" s="135"/>
      <c r="C57" s="129"/>
      <c r="D57" s="136"/>
      <c r="E57" s="141"/>
      <c r="F57" s="139"/>
      <c r="G57" s="140"/>
    </row>
    <row r="58" spans="2:7" s="127" customFormat="1" ht="12.75">
      <c r="B58" s="135"/>
      <c r="C58" s="129"/>
      <c r="D58" s="136"/>
      <c r="E58" s="141"/>
      <c r="F58" s="139"/>
      <c r="G58" s="140"/>
    </row>
    <row r="59" spans="2:7" s="127" customFormat="1" ht="12.75">
      <c r="B59" s="135"/>
      <c r="C59" s="129"/>
      <c r="D59" s="136"/>
      <c r="E59" s="141"/>
      <c r="F59" s="139"/>
      <c r="G59" s="140"/>
    </row>
    <row r="60" spans="2:7" s="127" customFormat="1" ht="12.75">
      <c r="B60" s="135"/>
      <c r="C60" s="129"/>
      <c r="D60" s="136"/>
      <c r="E60" s="141"/>
      <c r="F60" s="139"/>
      <c r="G60" s="140"/>
    </row>
    <row r="61" spans="2:7" s="127" customFormat="1" ht="12.75">
      <c r="B61" s="135"/>
      <c r="C61" s="129"/>
      <c r="D61" s="136"/>
      <c r="E61" s="141"/>
      <c r="F61" s="139"/>
      <c r="G61" s="140"/>
    </row>
    <row r="62" spans="2:7" s="127" customFormat="1" ht="12.75">
      <c r="B62" s="135"/>
      <c r="C62" s="129"/>
      <c r="D62" s="136"/>
      <c r="E62" s="141"/>
      <c r="F62" s="139"/>
      <c r="G62" s="140"/>
    </row>
    <row r="63" spans="2:7" s="127" customFormat="1" ht="12.75">
      <c r="B63" s="135"/>
      <c r="C63" s="129"/>
      <c r="D63" s="136"/>
      <c r="E63" s="141"/>
      <c r="F63" s="139"/>
      <c r="G63" s="140"/>
    </row>
    <row r="64" spans="2:7" s="127" customFormat="1" ht="12.75">
      <c r="B64" s="135"/>
      <c r="C64" s="129"/>
      <c r="D64" s="136"/>
      <c r="E64" s="141"/>
      <c r="F64" s="139"/>
      <c r="G64" s="140"/>
    </row>
    <row r="65" spans="2:7" s="127" customFormat="1" ht="12.75">
      <c r="B65" s="135"/>
      <c r="C65" s="129"/>
      <c r="D65" s="136"/>
      <c r="E65" s="141"/>
      <c r="F65" s="139"/>
      <c r="G65" s="140"/>
    </row>
    <row r="66" spans="2:7" s="127" customFormat="1" ht="12.75">
      <c r="B66" s="135"/>
      <c r="C66" s="129"/>
      <c r="D66" s="136"/>
      <c r="E66" s="141"/>
      <c r="F66" s="139"/>
      <c r="G66" s="140"/>
    </row>
    <row r="67" spans="2:7" s="127" customFormat="1" ht="12.75">
      <c r="B67" s="135"/>
      <c r="C67" s="129"/>
      <c r="D67" s="136"/>
      <c r="E67" s="141"/>
      <c r="F67" s="139"/>
      <c r="G67" s="140"/>
    </row>
    <row r="68" spans="2:7" s="127" customFormat="1" ht="12.75">
      <c r="B68" s="135"/>
      <c r="C68" s="129"/>
      <c r="D68" s="136"/>
      <c r="E68" s="141"/>
      <c r="F68" s="139"/>
      <c r="G68" s="140"/>
    </row>
    <row r="69" spans="2:8" s="127" customFormat="1" ht="12.75">
      <c r="B69" s="135"/>
      <c r="C69" s="129"/>
      <c r="D69" s="136"/>
      <c r="E69" s="141"/>
      <c r="F69" s="139"/>
      <c r="G69" s="140"/>
      <c r="H69" s="142" t="s">
        <v>363</v>
      </c>
    </row>
    <row r="70" spans="2:7" s="127" customFormat="1" ht="12.75">
      <c r="B70" s="135"/>
      <c r="C70" s="129" t="s">
        <v>364</v>
      </c>
      <c r="D70" s="129"/>
      <c r="E70" s="141"/>
      <c r="F70" s="139"/>
      <c r="G70" s="131"/>
    </row>
    <row r="71" spans="2:7" s="127" customFormat="1" ht="12.75">
      <c r="B71" s="135"/>
      <c r="C71" s="129"/>
      <c r="D71" s="129"/>
      <c r="E71" s="141"/>
      <c r="F71" s="139"/>
      <c r="G71" s="131"/>
    </row>
    <row r="72" spans="2:7" s="127" customFormat="1" ht="39.75" customHeight="1">
      <c r="B72" s="135" t="s">
        <v>318</v>
      </c>
      <c r="C72" s="136" t="s">
        <v>365</v>
      </c>
      <c r="D72" s="137" t="s">
        <v>166</v>
      </c>
      <c r="E72" s="141">
        <v>1</v>
      </c>
      <c r="F72" s="449"/>
      <c r="G72" s="140">
        <f>ROUND(ROUND(E72,2)*ROUND(F72,2),2)</f>
        <v>0</v>
      </c>
    </row>
    <row r="73" spans="2:7" s="127" customFormat="1" ht="12.75">
      <c r="B73" s="135"/>
      <c r="C73" s="136"/>
      <c r="D73" s="137"/>
      <c r="E73" s="141"/>
      <c r="F73" s="139"/>
      <c r="G73" s="140"/>
    </row>
    <row r="74" spans="2:7" s="127" customFormat="1" ht="28.5" customHeight="1">
      <c r="B74" s="135" t="s">
        <v>320</v>
      </c>
      <c r="C74" s="136" t="s">
        <v>804</v>
      </c>
      <c r="D74" s="137" t="s">
        <v>133</v>
      </c>
      <c r="E74" s="141">
        <v>20</v>
      </c>
      <c r="F74" s="449"/>
      <c r="G74" s="140">
        <f aca="true" t="shared" si="1" ref="G74:G98">ROUND(ROUND(E74,2)*ROUND(F74,2),2)</f>
        <v>0</v>
      </c>
    </row>
    <row r="75" spans="2:7" s="127" customFormat="1" ht="12.75">
      <c r="B75" s="135"/>
      <c r="C75" s="136"/>
      <c r="D75" s="137"/>
      <c r="E75" s="141"/>
      <c r="F75" s="139"/>
      <c r="G75" s="140"/>
    </row>
    <row r="76" spans="2:7" s="127" customFormat="1" ht="25.5">
      <c r="B76" s="135" t="s">
        <v>322</v>
      </c>
      <c r="C76" s="136" t="s">
        <v>802</v>
      </c>
      <c r="D76" s="137" t="s">
        <v>133</v>
      </c>
      <c r="E76" s="141">
        <v>120</v>
      </c>
      <c r="F76" s="449"/>
      <c r="G76" s="140">
        <f t="shared" si="1"/>
        <v>0</v>
      </c>
    </row>
    <row r="77" spans="2:7" s="127" customFormat="1" ht="12.75">
      <c r="B77" s="135"/>
      <c r="C77" s="136"/>
      <c r="D77" s="137"/>
      <c r="E77" s="141"/>
      <c r="F77" s="139"/>
      <c r="G77" s="140"/>
    </row>
    <row r="78" spans="2:7" s="127" customFormat="1" ht="25.5">
      <c r="B78" s="135" t="s">
        <v>324</v>
      </c>
      <c r="C78" s="136" t="s">
        <v>803</v>
      </c>
      <c r="D78" s="137" t="s">
        <v>133</v>
      </c>
      <c r="E78" s="141">
        <v>150</v>
      </c>
      <c r="F78" s="449"/>
      <c r="G78" s="140">
        <f t="shared" si="1"/>
        <v>0</v>
      </c>
    </row>
    <row r="79" spans="2:7" s="127" customFormat="1" ht="12.75">
      <c r="B79" s="135"/>
      <c r="C79" s="136"/>
      <c r="D79" s="136"/>
      <c r="E79" s="141"/>
      <c r="F79" s="139"/>
      <c r="G79" s="140"/>
    </row>
    <row r="80" spans="2:7" s="127" customFormat="1" ht="27.75" customHeight="1">
      <c r="B80" s="135" t="s">
        <v>328</v>
      </c>
      <c r="C80" s="136" t="s">
        <v>366</v>
      </c>
      <c r="D80" s="137" t="s">
        <v>133</v>
      </c>
      <c r="E80" s="141">
        <v>442</v>
      </c>
      <c r="F80" s="449"/>
      <c r="G80" s="140">
        <f t="shared" si="1"/>
        <v>0</v>
      </c>
    </row>
    <row r="81" spans="2:7" s="127" customFormat="1" ht="12.75">
      <c r="B81" s="135"/>
      <c r="C81" s="136"/>
      <c r="D81" s="136"/>
      <c r="E81" s="141"/>
      <c r="F81" s="139"/>
      <c r="G81" s="140"/>
    </row>
    <row r="82" spans="2:7" s="127" customFormat="1" ht="25.5">
      <c r="B82" s="135" t="s">
        <v>330</v>
      </c>
      <c r="C82" s="136" t="s">
        <v>798</v>
      </c>
      <c r="D82" s="137" t="s">
        <v>367</v>
      </c>
      <c r="E82" s="141">
        <v>55</v>
      </c>
      <c r="F82" s="449"/>
      <c r="G82" s="140">
        <f t="shared" si="1"/>
        <v>0</v>
      </c>
    </row>
    <row r="83" spans="2:7" s="127" customFormat="1" ht="12.75">
      <c r="B83" s="135"/>
      <c r="C83" s="136"/>
      <c r="D83" s="136"/>
      <c r="E83" s="141"/>
      <c r="F83" s="139"/>
      <c r="G83" s="140"/>
    </row>
    <row r="84" spans="2:7" s="127" customFormat="1" ht="13.5" customHeight="1">
      <c r="B84" s="135" t="s">
        <v>332</v>
      </c>
      <c r="C84" s="136" t="s">
        <v>797</v>
      </c>
      <c r="D84" s="137" t="s">
        <v>133</v>
      </c>
      <c r="E84" s="141">
        <v>356</v>
      </c>
      <c r="F84" s="449"/>
      <c r="G84" s="140">
        <f t="shared" si="1"/>
        <v>0</v>
      </c>
    </row>
    <row r="85" spans="2:7" s="127" customFormat="1" ht="12.75">
      <c r="B85" s="135"/>
      <c r="C85" s="136"/>
      <c r="D85" s="137"/>
      <c r="E85" s="141"/>
      <c r="F85" s="139"/>
      <c r="G85" s="140"/>
    </row>
    <row r="86" spans="2:7" s="127" customFormat="1" ht="39" customHeight="1">
      <c r="B86" s="135" t="s">
        <v>336</v>
      </c>
      <c r="C86" s="136" t="s">
        <v>799</v>
      </c>
      <c r="D86" s="137" t="s">
        <v>133</v>
      </c>
      <c r="E86" s="141">
        <v>8</v>
      </c>
      <c r="F86" s="449"/>
      <c r="G86" s="140">
        <f t="shared" si="1"/>
        <v>0</v>
      </c>
    </row>
    <row r="87" spans="2:7" s="127" customFormat="1" ht="12.75">
      <c r="B87" s="135"/>
      <c r="C87" s="136"/>
      <c r="D87" s="137"/>
      <c r="E87" s="141"/>
      <c r="F87" s="139"/>
      <c r="G87" s="140"/>
    </row>
    <row r="88" spans="2:7" s="127" customFormat="1" ht="38.25">
      <c r="B88" s="135" t="s">
        <v>338</v>
      </c>
      <c r="C88" s="136" t="s">
        <v>369</v>
      </c>
      <c r="D88" s="137" t="s">
        <v>370</v>
      </c>
      <c r="E88" s="141">
        <v>8</v>
      </c>
      <c r="F88" s="449"/>
      <c r="G88" s="140">
        <f t="shared" si="1"/>
        <v>0</v>
      </c>
    </row>
    <row r="89" spans="2:7" s="127" customFormat="1" ht="12.75">
      <c r="B89" s="135"/>
      <c r="C89" s="136"/>
      <c r="D89" s="136"/>
      <c r="E89" s="141"/>
      <c r="F89" s="139"/>
      <c r="G89" s="140"/>
    </row>
    <row r="90" spans="2:7" s="127" customFormat="1" ht="38.25">
      <c r="B90" s="135" t="s">
        <v>340</v>
      </c>
      <c r="C90" s="136" t="s">
        <v>371</v>
      </c>
      <c r="D90" s="137" t="s">
        <v>133</v>
      </c>
      <c r="E90" s="141">
        <v>48</v>
      </c>
      <c r="F90" s="449"/>
      <c r="G90" s="140">
        <f t="shared" si="1"/>
        <v>0</v>
      </c>
    </row>
    <row r="91" spans="2:7" s="127" customFormat="1" ht="12.75">
      <c r="B91" s="135"/>
      <c r="C91" s="136"/>
      <c r="D91" s="137"/>
      <c r="E91" s="141"/>
      <c r="F91" s="139"/>
      <c r="G91" s="140"/>
    </row>
    <row r="92" spans="2:7" s="127" customFormat="1" ht="53.25" customHeight="1">
      <c r="B92" s="135" t="s">
        <v>342</v>
      </c>
      <c r="C92" s="136" t="s">
        <v>372</v>
      </c>
      <c r="D92" s="137" t="s">
        <v>19</v>
      </c>
      <c r="E92" s="141">
        <v>11</v>
      </c>
      <c r="F92" s="449"/>
      <c r="G92" s="140">
        <f t="shared" si="1"/>
        <v>0</v>
      </c>
    </row>
    <row r="93" spans="2:7" s="127" customFormat="1" ht="12.75">
      <c r="B93" s="135"/>
      <c r="C93" s="136"/>
      <c r="D93" s="137"/>
      <c r="E93" s="141"/>
      <c r="F93" s="139"/>
      <c r="G93" s="140"/>
    </row>
    <row r="94" spans="2:7" s="127" customFormat="1" ht="38.25">
      <c r="B94" s="135" t="s">
        <v>344</v>
      </c>
      <c r="C94" s="136" t="s">
        <v>373</v>
      </c>
      <c r="D94" s="137" t="s">
        <v>166</v>
      </c>
      <c r="E94" s="141">
        <v>17</v>
      </c>
      <c r="F94" s="449"/>
      <c r="G94" s="140">
        <f t="shared" si="1"/>
        <v>0</v>
      </c>
    </row>
    <row r="95" spans="2:7" s="127" customFormat="1" ht="12.75">
      <c r="B95" s="135"/>
      <c r="C95" s="136"/>
      <c r="D95" s="137"/>
      <c r="E95" s="141"/>
      <c r="F95" s="139"/>
      <c r="G95" s="140"/>
    </row>
    <row r="96" spans="2:7" s="127" customFormat="1" ht="27" customHeight="1">
      <c r="B96" s="135" t="s">
        <v>346</v>
      </c>
      <c r="C96" s="136" t="s">
        <v>374</v>
      </c>
      <c r="D96" s="137" t="s">
        <v>19</v>
      </c>
      <c r="E96" s="141">
        <v>28</v>
      </c>
      <c r="F96" s="449"/>
      <c r="G96" s="140">
        <f t="shared" si="1"/>
        <v>0</v>
      </c>
    </row>
    <row r="97" spans="2:7" s="127" customFormat="1" ht="12" customHeight="1">
      <c r="B97" s="135"/>
      <c r="C97" s="136"/>
      <c r="D97" s="137"/>
      <c r="E97" s="141"/>
      <c r="F97" s="139"/>
      <c r="G97" s="140"/>
    </row>
    <row r="98" spans="2:7" s="127" customFormat="1" ht="14.25">
      <c r="B98" s="135" t="s">
        <v>348</v>
      </c>
      <c r="C98" s="136" t="s">
        <v>375</v>
      </c>
      <c r="D98" s="137" t="s">
        <v>370</v>
      </c>
      <c r="E98" s="141">
        <v>370</v>
      </c>
      <c r="F98" s="449"/>
      <c r="G98" s="140">
        <f t="shared" si="1"/>
        <v>0</v>
      </c>
    </row>
    <row r="99" spans="2:7" s="127" customFormat="1" ht="13.5" thickBot="1">
      <c r="B99" s="135"/>
      <c r="C99" s="136"/>
      <c r="D99" s="137"/>
      <c r="E99" s="141"/>
      <c r="F99" s="139"/>
      <c r="G99" s="140"/>
    </row>
    <row r="100" spans="2:7" s="127" customFormat="1" ht="13.5" thickBot="1">
      <c r="B100" s="148"/>
      <c r="C100" s="149" t="s">
        <v>362</v>
      </c>
      <c r="D100" s="149"/>
      <c r="E100" s="303"/>
      <c r="F100" s="152"/>
      <c r="G100" s="153">
        <f>SUM(G72:G98)</f>
        <v>0</v>
      </c>
    </row>
    <row r="101" spans="2:7" s="127" customFormat="1" ht="12.75">
      <c r="B101" s="135"/>
      <c r="C101" s="129"/>
      <c r="D101" s="129"/>
      <c r="E101" s="141"/>
      <c r="F101" s="139"/>
      <c r="G101" s="140"/>
    </row>
    <row r="102" spans="2:7" s="127" customFormat="1" ht="12.75">
      <c r="B102" s="135"/>
      <c r="C102" s="129"/>
      <c r="D102" s="129"/>
      <c r="E102" s="141"/>
      <c r="F102" s="139"/>
      <c r="G102" s="140"/>
    </row>
    <row r="103" spans="2:7" s="127" customFormat="1" ht="12.75">
      <c r="B103" s="135"/>
      <c r="C103" s="129"/>
      <c r="D103" s="129"/>
      <c r="E103" s="141"/>
      <c r="F103" s="139"/>
      <c r="G103" s="140"/>
    </row>
    <row r="104" spans="2:7" s="127" customFormat="1" ht="12.75">
      <c r="B104" s="135"/>
      <c r="C104" s="129"/>
      <c r="D104" s="129"/>
      <c r="E104" s="141"/>
      <c r="F104" s="139"/>
      <c r="G104" s="140"/>
    </row>
    <row r="105" spans="2:7" s="127" customFormat="1" ht="12.75">
      <c r="B105" s="135"/>
      <c r="C105" s="129"/>
      <c r="D105" s="129"/>
      <c r="E105" s="141"/>
      <c r="F105" s="139"/>
      <c r="G105" s="140"/>
    </row>
    <row r="106" spans="2:7" s="127" customFormat="1" ht="12.75">
      <c r="B106" s="135"/>
      <c r="C106" s="129"/>
      <c r="D106" s="129"/>
      <c r="E106" s="141"/>
      <c r="F106" s="139"/>
      <c r="G106" s="140"/>
    </row>
    <row r="107" spans="2:7" s="127" customFormat="1" ht="12.75">
      <c r="B107" s="135"/>
      <c r="C107" s="129"/>
      <c r="D107" s="129"/>
      <c r="E107" s="141"/>
      <c r="F107" s="139"/>
      <c r="G107" s="140"/>
    </row>
    <row r="108" spans="2:7" s="127" customFormat="1" ht="12.75">
      <c r="B108" s="135"/>
      <c r="C108" s="129"/>
      <c r="D108" s="129"/>
      <c r="E108" s="141"/>
      <c r="F108" s="139"/>
      <c r="G108" s="140"/>
    </row>
    <row r="109" spans="2:7" s="127" customFormat="1" ht="12.75">
      <c r="B109" s="135"/>
      <c r="C109" s="129"/>
      <c r="D109" s="129"/>
      <c r="E109" s="141"/>
      <c r="F109" s="139"/>
      <c r="G109" s="140"/>
    </row>
    <row r="110" spans="2:8" s="127" customFormat="1" ht="12.75" customHeight="1">
      <c r="B110" s="135"/>
      <c r="C110" s="136"/>
      <c r="D110" s="137"/>
      <c r="E110" s="141"/>
      <c r="F110" s="139"/>
      <c r="G110" s="140"/>
      <c r="H110" s="154" t="s">
        <v>376</v>
      </c>
    </row>
    <row r="111" spans="2:8" s="127" customFormat="1" ht="12.75">
      <c r="B111" s="135"/>
      <c r="C111" s="129"/>
      <c r="D111" s="129"/>
      <c r="E111" s="141"/>
      <c r="F111" s="139"/>
      <c r="G111" s="155"/>
      <c r="H111" s="154"/>
    </row>
    <row r="112" spans="2:7" s="127" customFormat="1" ht="12.75">
      <c r="B112" s="135"/>
      <c r="C112" s="129" t="s">
        <v>377</v>
      </c>
      <c r="D112" s="129"/>
      <c r="E112" s="141"/>
      <c r="F112" s="139"/>
      <c r="G112" s="155"/>
    </row>
    <row r="113" spans="2:7" s="127" customFormat="1" ht="12.75">
      <c r="B113" s="135"/>
      <c r="C113" s="129"/>
      <c r="D113" s="129"/>
      <c r="E113" s="141"/>
      <c r="F113" s="139"/>
      <c r="G113" s="155"/>
    </row>
    <row r="114" spans="2:7" s="127" customFormat="1" ht="12.75">
      <c r="B114" s="135"/>
      <c r="C114" s="129"/>
      <c r="D114" s="129"/>
      <c r="E114" s="304"/>
      <c r="F114" s="139"/>
      <c r="G114" s="155"/>
    </row>
    <row r="115" spans="1:7" s="127" customFormat="1" ht="12.75">
      <c r="A115" s="120"/>
      <c r="B115" s="122"/>
      <c r="C115" s="156" t="s">
        <v>378</v>
      </c>
      <c r="D115" s="123"/>
      <c r="E115" s="300"/>
      <c r="F115" s="124"/>
      <c r="G115" s="157">
        <f>SUM(G46)</f>
        <v>1026</v>
      </c>
    </row>
    <row r="116" spans="1:7" s="127" customFormat="1" ht="12.75">
      <c r="A116" s="120"/>
      <c r="B116" s="122"/>
      <c r="C116" s="156"/>
      <c r="D116" s="123"/>
      <c r="E116" s="300"/>
      <c r="F116" s="124"/>
      <c r="G116" s="157"/>
    </row>
    <row r="117" spans="1:7" s="127" customFormat="1" ht="12.75">
      <c r="A117" s="120"/>
      <c r="B117" s="122"/>
      <c r="C117" s="156" t="s">
        <v>379</v>
      </c>
      <c r="D117" s="123"/>
      <c r="E117" s="300"/>
      <c r="F117" s="124"/>
      <c r="G117" s="157">
        <f>SUM(G100)</f>
        <v>0</v>
      </c>
    </row>
    <row r="118" spans="1:7" s="127" customFormat="1" ht="13.5" thickBot="1">
      <c r="A118" s="120"/>
      <c r="B118" s="122"/>
      <c r="C118" s="156"/>
      <c r="D118" s="123"/>
      <c r="E118" s="300"/>
      <c r="F118" s="124"/>
      <c r="G118" s="157"/>
    </row>
    <row r="119" spans="1:7" s="127" customFormat="1" ht="13.5" thickTop="1">
      <c r="A119" s="120"/>
      <c r="B119" s="122"/>
      <c r="C119" s="158" t="s">
        <v>362</v>
      </c>
      <c r="D119" s="159"/>
      <c r="E119" s="305"/>
      <c r="F119" s="160"/>
      <c r="G119" s="161">
        <f>SUM(G115:G117)</f>
        <v>1026</v>
      </c>
    </row>
    <row r="120" spans="1:7" s="127" customFormat="1" ht="12.75">
      <c r="A120" s="120"/>
      <c r="B120" s="122"/>
      <c r="C120" s="156"/>
      <c r="D120" s="123"/>
      <c r="E120" s="300"/>
      <c r="F120" s="124"/>
      <c r="G120" s="157"/>
    </row>
    <row r="121" spans="1:7" s="127" customFormat="1" ht="12" customHeight="1" thickBot="1">
      <c r="A121" s="120"/>
      <c r="B121" s="122"/>
      <c r="C121" s="156" t="s">
        <v>380</v>
      </c>
      <c r="D121" s="123"/>
      <c r="E121" s="306">
        <v>0.22</v>
      </c>
      <c r="F121" s="162"/>
      <c r="G121" s="157">
        <f>SUM(G119*0.22)</f>
        <v>225.72</v>
      </c>
    </row>
    <row r="122" spans="1:7" s="127" customFormat="1" ht="13.5" thickTop="1">
      <c r="A122" s="120"/>
      <c r="B122" s="122"/>
      <c r="C122" s="158" t="s">
        <v>362</v>
      </c>
      <c r="D122" s="163"/>
      <c r="E122" s="305"/>
      <c r="F122" s="160"/>
      <c r="G122" s="161">
        <f>SUM(G119:G121)</f>
        <v>1251.72</v>
      </c>
    </row>
    <row r="123" spans="2:8" s="127" customFormat="1" ht="12.75">
      <c r="B123" s="135"/>
      <c r="C123" s="129"/>
      <c r="D123" s="129"/>
      <c r="E123" s="141"/>
      <c r="F123" s="139"/>
      <c r="G123" s="155"/>
      <c r="H123" s="154"/>
    </row>
    <row r="124" spans="2:7" s="127" customFormat="1" ht="12.75">
      <c r="B124" s="135"/>
      <c r="C124" s="136"/>
      <c r="D124" s="137"/>
      <c r="E124" s="141"/>
      <c r="F124" s="139"/>
      <c r="G124" s="155"/>
    </row>
    <row r="125" spans="2:7" s="127" customFormat="1" ht="12.75">
      <c r="B125" s="135"/>
      <c r="C125" s="136"/>
      <c r="D125" s="137"/>
      <c r="E125" s="141"/>
      <c r="F125" s="139"/>
      <c r="G125" s="155"/>
    </row>
    <row r="126" spans="2:7" s="127" customFormat="1" ht="12.75">
      <c r="B126" s="135"/>
      <c r="C126" s="136"/>
      <c r="D126" s="137"/>
      <c r="E126" s="141"/>
      <c r="F126" s="139"/>
      <c r="G126" s="155"/>
    </row>
    <row r="127" spans="2:7" s="127" customFormat="1" ht="12.75">
      <c r="B127" s="135"/>
      <c r="C127" s="136" t="s">
        <v>381</v>
      </c>
      <c r="D127" s="137"/>
      <c r="E127" s="141"/>
      <c r="F127" s="139"/>
      <c r="G127" s="155"/>
    </row>
    <row r="128" spans="2:7" s="127" customFormat="1" ht="12.75">
      <c r="B128" s="135"/>
      <c r="C128" s="136"/>
      <c r="D128" s="137"/>
      <c r="E128" s="141"/>
      <c r="F128" s="139"/>
      <c r="G128" s="155"/>
    </row>
    <row r="129" spans="2:8" s="127" customFormat="1" ht="171.75" customHeight="1">
      <c r="B129" s="135"/>
      <c r="C129" s="509" t="s">
        <v>382</v>
      </c>
      <c r="D129" s="509"/>
      <c r="E129" s="509"/>
      <c r="F129" s="509"/>
      <c r="G129" s="509"/>
      <c r="H129" s="288"/>
    </row>
    <row r="130" spans="2:8" s="127" customFormat="1" ht="12.75">
      <c r="B130" s="135"/>
      <c r="C130" s="288"/>
      <c r="D130" s="288"/>
      <c r="E130" s="307"/>
      <c r="F130" s="288"/>
      <c r="G130" s="288"/>
      <c r="H130" s="288"/>
    </row>
    <row r="131" spans="2:8" s="127" customFormat="1" ht="12.75">
      <c r="B131" s="135"/>
      <c r="C131" s="288"/>
      <c r="D131" s="288"/>
      <c r="E131" s="307"/>
      <c r="F131" s="288"/>
      <c r="G131" s="288"/>
      <c r="H131" s="288"/>
    </row>
    <row r="132" spans="2:8" s="127" customFormat="1" ht="12.75">
      <c r="B132" s="135"/>
      <c r="C132" s="288"/>
      <c r="D132" s="288"/>
      <c r="E132" s="307"/>
      <c r="F132" s="288"/>
      <c r="G132" s="288"/>
      <c r="H132" s="288"/>
    </row>
    <row r="133" spans="2:8" s="127" customFormat="1" ht="12.75">
      <c r="B133" s="135"/>
      <c r="C133" s="288"/>
      <c r="D133" s="288"/>
      <c r="E133" s="307"/>
      <c r="F133" s="288"/>
      <c r="G133" s="288"/>
      <c r="H133" s="288"/>
    </row>
    <row r="134" spans="2:8" s="127" customFormat="1" ht="12.75">
      <c r="B134" s="135"/>
      <c r="C134" s="288"/>
      <c r="D134" s="288"/>
      <c r="E134" s="307"/>
      <c r="F134" s="288"/>
      <c r="G134" s="288"/>
      <c r="H134" s="288"/>
    </row>
    <row r="135" spans="2:8" s="127" customFormat="1" ht="12.75">
      <c r="B135" s="135"/>
      <c r="C135" s="288"/>
      <c r="D135" s="288"/>
      <c r="E135" s="307"/>
      <c r="F135" s="288"/>
      <c r="G135" s="288"/>
      <c r="H135" s="288"/>
    </row>
    <row r="136" spans="2:8" s="127" customFormat="1" ht="12.75">
      <c r="B136" s="135"/>
      <c r="C136" s="288"/>
      <c r="D136" s="288"/>
      <c r="E136" s="307"/>
      <c r="F136" s="288"/>
      <c r="G136" s="288"/>
      <c r="H136" s="288"/>
    </row>
    <row r="137" spans="2:8" s="127" customFormat="1" ht="12.75">
      <c r="B137" s="135"/>
      <c r="C137" s="288"/>
      <c r="D137" s="288"/>
      <c r="E137" s="307"/>
      <c r="F137" s="288"/>
      <c r="G137" s="288"/>
      <c r="H137" s="288"/>
    </row>
    <row r="138" spans="2:8" s="127" customFormat="1" ht="12.75">
      <c r="B138" s="135"/>
      <c r="C138" s="288"/>
      <c r="D138" s="288"/>
      <c r="E138" s="307"/>
      <c r="F138" s="288"/>
      <c r="G138" s="288"/>
      <c r="H138" s="288"/>
    </row>
    <row r="139" spans="2:8" s="127" customFormat="1" ht="6.75" customHeight="1">
      <c r="B139" s="135"/>
      <c r="C139" s="288"/>
      <c r="D139" s="288"/>
      <c r="E139" s="307"/>
      <c r="F139" s="288"/>
      <c r="G139" s="288"/>
      <c r="H139" s="288"/>
    </row>
    <row r="140" spans="2:7" s="127" customFormat="1" ht="12.75">
      <c r="B140" s="135"/>
      <c r="C140" s="136"/>
      <c r="D140" s="137"/>
      <c r="E140" s="141"/>
      <c r="F140" s="139"/>
      <c r="G140" s="155"/>
    </row>
    <row r="141" spans="2:7" s="127" customFormat="1" ht="12.75">
      <c r="B141" s="135"/>
      <c r="C141" s="136"/>
      <c r="D141" s="137"/>
      <c r="E141" s="141"/>
      <c r="F141" s="139"/>
      <c r="G141" s="155"/>
    </row>
    <row r="142" spans="2:7" s="127" customFormat="1" ht="12.75">
      <c r="B142" s="135"/>
      <c r="C142" s="136"/>
      <c r="D142" s="137"/>
      <c r="E142" s="141"/>
      <c r="F142" s="139"/>
      <c r="G142" s="155"/>
    </row>
    <row r="143" spans="2:7" s="127" customFormat="1" ht="12.75">
      <c r="B143" s="135"/>
      <c r="C143" s="136"/>
      <c r="D143" s="137"/>
      <c r="E143" s="141"/>
      <c r="F143" s="139"/>
      <c r="G143" s="155"/>
    </row>
    <row r="144" spans="2:7" s="127" customFormat="1" ht="12.75">
      <c r="B144" s="135"/>
      <c r="C144" s="136"/>
      <c r="D144" s="137"/>
      <c r="E144" s="141"/>
      <c r="F144" s="139"/>
      <c r="G144" s="155"/>
    </row>
    <row r="145" spans="2:7" s="127" customFormat="1" ht="12.75">
      <c r="B145" s="135"/>
      <c r="C145" s="136"/>
      <c r="D145" s="137"/>
      <c r="E145" s="141"/>
      <c r="F145" s="139"/>
      <c r="G145" s="155"/>
    </row>
    <row r="146" spans="2:7" s="127" customFormat="1" ht="12.75">
      <c r="B146" s="135"/>
      <c r="C146" s="136"/>
      <c r="D146" s="137"/>
      <c r="E146" s="141"/>
      <c r="F146" s="139"/>
      <c r="G146" s="155"/>
    </row>
    <row r="147" spans="2:7" s="127" customFormat="1" ht="12.75">
      <c r="B147" s="135"/>
      <c r="C147" s="136"/>
      <c r="D147" s="137"/>
      <c r="E147" s="141"/>
      <c r="F147" s="139"/>
      <c r="G147" s="155"/>
    </row>
    <row r="148" spans="2:7" s="127" customFormat="1" ht="12.75">
      <c r="B148" s="135"/>
      <c r="C148" s="136"/>
      <c r="D148" s="137"/>
      <c r="E148" s="141"/>
      <c r="F148" s="139"/>
      <c r="G148" s="155"/>
    </row>
    <row r="149" spans="2:7" s="127" customFormat="1" ht="12.75">
      <c r="B149" s="135"/>
      <c r="C149" s="136"/>
      <c r="D149" s="137"/>
      <c r="E149" s="141"/>
      <c r="F149" s="139"/>
      <c r="G149" s="155"/>
    </row>
    <row r="150" spans="2:7" s="127" customFormat="1" ht="12.75">
      <c r="B150" s="135"/>
      <c r="C150" s="136"/>
      <c r="D150" s="137"/>
      <c r="E150" s="141"/>
      <c r="F150" s="139"/>
      <c r="G150" s="155"/>
    </row>
    <row r="151" spans="2:7" s="127" customFormat="1" ht="12.75">
      <c r="B151" s="135"/>
      <c r="C151" s="136"/>
      <c r="D151" s="137"/>
      <c r="E151" s="141"/>
      <c r="F151" s="139"/>
      <c r="G151" s="155"/>
    </row>
    <row r="152" spans="2:7" s="127" customFormat="1" ht="12.75">
      <c r="B152" s="135"/>
      <c r="C152" s="136"/>
      <c r="D152" s="137"/>
      <c r="E152" s="141"/>
      <c r="F152" s="139"/>
      <c r="G152" s="155"/>
    </row>
    <row r="153" spans="2:7" s="127" customFormat="1" ht="12.75">
      <c r="B153" s="135"/>
      <c r="C153" s="136"/>
      <c r="D153" s="137"/>
      <c r="E153" s="141"/>
      <c r="F153" s="139"/>
      <c r="G153" s="155"/>
    </row>
    <row r="154" spans="2:7" s="127" customFormat="1" ht="12.75">
      <c r="B154" s="135"/>
      <c r="C154" s="136"/>
      <c r="D154" s="137"/>
      <c r="E154" s="141"/>
      <c r="F154" s="139"/>
      <c r="G154" s="155"/>
    </row>
    <row r="155" spans="2:7" s="127" customFormat="1" ht="12.75">
      <c r="B155" s="135"/>
      <c r="C155" s="136"/>
      <c r="D155" s="137"/>
      <c r="E155" s="141"/>
      <c r="F155" s="139"/>
      <c r="G155" s="155"/>
    </row>
    <row r="156" spans="2:7" s="127" customFormat="1" ht="12.75">
      <c r="B156" s="135"/>
      <c r="C156" s="136"/>
      <c r="D156" s="137"/>
      <c r="E156" s="141"/>
      <c r="F156" s="139"/>
      <c r="G156" s="155"/>
    </row>
    <row r="157" spans="2:7" s="127" customFormat="1" ht="12.75">
      <c r="B157" s="135"/>
      <c r="C157" s="136"/>
      <c r="D157" s="137"/>
      <c r="E157" s="141"/>
      <c r="F157" s="139"/>
      <c r="G157" s="155"/>
    </row>
    <row r="158" spans="2:7" s="127" customFormat="1" ht="12.75">
      <c r="B158" s="135"/>
      <c r="C158" s="136"/>
      <c r="D158" s="137"/>
      <c r="E158" s="141"/>
      <c r="F158" s="139"/>
      <c r="G158" s="155"/>
    </row>
    <row r="159" spans="2:7" s="127" customFormat="1" ht="12.75">
      <c r="B159" s="135"/>
      <c r="C159" s="136"/>
      <c r="D159" s="137"/>
      <c r="E159" s="141"/>
      <c r="F159" s="139"/>
      <c r="G159" s="155"/>
    </row>
    <row r="160" spans="2:7" s="127" customFormat="1" ht="12.75">
      <c r="B160" s="135"/>
      <c r="C160" s="136"/>
      <c r="D160" s="137"/>
      <c r="E160" s="141"/>
      <c r="F160" s="139"/>
      <c r="G160" s="155"/>
    </row>
    <row r="161" spans="2:7" s="127" customFormat="1" ht="12.75">
      <c r="B161" s="135"/>
      <c r="C161" s="136"/>
      <c r="D161" s="137"/>
      <c r="E161" s="141"/>
      <c r="F161" s="139"/>
      <c r="G161" s="155"/>
    </row>
    <row r="162" spans="2:7" s="127" customFormat="1" ht="12.75">
      <c r="B162" s="135"/>
      <c r="C162" s="136"/>
      <c r="D162" s="137"/>
      <c r="E162" s="141"/>
      <c r="F162" s="139"/>
      <c r="G162" s="155"/>
    </row>
    <row r="163" spans="2:7" s="127" customFormat="1" ht="12.75">
      <c r="B163" s="135"/>
      <c r="C163" s="136"/>
      <c r="D163" s="137"/>
      <c r="E163" s="141"/>
      <c r="F163" s="139"/>
      <c r="G163" s="155"/>
    </row>
    <row r="164" spans="2:7" s="127" customFormat="1" ht="12.75">
      <c r="B164" s="135"/>
      <c r="C164" s="136"/>
      <c r="D164" s="137"/>
      <c r="E164" s="141"/>
      <c r="F164" s="139"/>
      <c r="G164" s="155"/>
    </row>
    <row r="165" spans="2:7" s="127" customFormat="1" ht="12.75">
      <c r="B165" s="135"/>
      <c r="C165" s="136"/>
      <c r="D165" s="137"/>
      <c r="E165" s="141"/>
      <c r="F165" s="139"/>
      <c r="G165" s="155"/>
    </row>
    <row r="166" spans="2:7" s="127" customFormat="1" ht="12.75">
      <c r="B166" s="135"/>
      <c r="C166" s="136"/>
      <c r="D166" s="137"/>
      <c r="E166" s="141"/>
      <c r="F166" s="139"/>
      <c r="G166" s="155"/>
    </row>
    <row r="167" spans="2:7" s="127" customFormat="1" ht="12.75">
      <c r="B167" s="135"/>
      <c r="C167" s="136"/>
      <c r="D167" s="137"/>
      <c r="E167" s="141"/>
      <c r="F167" s="139"/>
      <c r="G167" s="155"/>
    </row>
    <row r="168" spans="2:7" s="127" customFormat="1" ht="12.75">
      <c r="B168" s="135"/>
      <c r="C168" s="136"/>
      <c r="D168" s="137"/>
      <c r="E168" s="141"/>
      <c r="F168" s="139"/>
      <c r="G168" s="155"/>
    </row>
    <row r="169" spans="2:7" s="127" customFormat="1" ht="12.75">
      <c r="B169" s="135"/>
      <c r="C169" s="136"/>
      <c r="D169" s="137"/>
      <c r="E169" s="141"/>
      <c r="F169" s="139"/>
      <c r="G169" s="155"/>
    </row>
    <row r="170" spans="2:7" s="127" customFormat="1" ht="12.75">
      <c r="B170" s="135"/>
      <c r="C170" s="136"/>
      <c r="D170" s="137"/>
      <c r="E170" s="141"/>
      <c r="F170" s="139"/>
      <c r="G170" s="155"/>
    </row>
    <row r="171" spans="2:7" s="127" customFormat="1" ht="12.75">
      <c r="B171" s="135"/>
      <c r="C171" s="136"/>
      <c r="D171" s="137"/>
      <c r="E171" s="141"/>
      <c r="F171" s="139"/>
      <c r="G171" s="155"/>
    </row>
    <row r="172" spans="2:7" s="127" customFormat="1" ht="12.75">
      <c r="B172" s="135"/>
      <c r="C172" s="136"/>
      <c r="D172" s="137"/>
      <c r="E172" s="141"/>
      <c r="F172" s="139"/>
      <c r="G172" s="155"/>
    </row>
    <row r="173" spans="2:7" s="127" customFormat="1" ht="12.75">
      <c r="B173" s="135"/>
      <c r="C173" s="136"/>
      <c r="D173" s="137"/>
      <c r="E173" s="141"/>
      <c r="F173" s="139"/>
      <c r="G173" s="155"/>
    </row>
    <row r="174" spans="2:7" s="127" customFormat="1" ht="12.75">
      <c r="B174" s="135"/>
      <c r="C174" s="136"/>
      <c r="D174" s="137"/>
      <c r="E174" s="141"/>
      <c r="F174" s="139"/>
      <c r="G174" s="155"/>
    </row>
    <row r="175" spans="2:7" s="127" customFormat="1" ht="12.75">
      <c r="B175" s="135"/>
      <c r="C175" s="136"/>
      <c r="D175" s="137"/>
      <c r="E175" s="141"/>
      <c r="F175" s="139"/>
      <c r="G175" s="155"/>
    </row>
    <row r="176" spans="2:7" s="127" customFormat="1" ht="12.75">
      <c r="B176" s="135"/>
      <c r="C176" s="136"/>
      <c r="D176" s="137"/>
      <c r="E176" s="141"/>
      <c r="F176" s="139"/>
      <c r="G176" s="155"/>
    </row>
    <row r="177" spans="2:7" s="127" customFormat="1" ht="12.75">
      <c r="B177" s="135"/>
      <c r="C177" s="136"/>
      <c r="D177" s="137"/>
      <c r="E177" s="141"/>
      <c r="F177" s="139"/>
      <c r="G177" s="155"/>
    </row>
    <row r="178" spans="2:7" s="127" customFormat="1" ht="12.75">
      <c r="B178" s="135"/>
      <c r="C178" s="136"/>
      <c r="D178" s="137"/>
      <c r="E178" s="141"/>
      <c r="F178" s="139"/>
      <c r="G178" s="155"/>
    </row>
    <row r="179" spans="2:7" s="127" customFormat="1" ht="12.75">
      <c r="B179" s="135"/>
      <c r="C179" s="136"/>
      <c r="D179" s="137"/>
      <c r="E179" s="141"/>
      <c r="F179" s="139"/>
      <c r="G179" s="155"/>
    </row>
    <row r="180" spans="2:7" s="127" customFormat="1" ht="12.75">
      <c r="B180" s="135"/>
      <c r="C180" s="136"/>
      <c r="D180" s="137"/>
      <c r="E180" s="141"/>
      <c r="F180" s="139"/>
      <c r="G180" s="155"/>
    </row>
    <row r="181" spans="2:8" s="127" customFormat="1" ht="12.75">
      <c r="B181" s="135"/>
      <c r="C181" s="136"/>
      <c r="D181" s="137"/>
      <c r="E181" s="141"/>
      <c r="F181" s="139"/>
      <c r="G181" s="155"/>
      <c r="H181" s="154" t="s">
        <v>383</v>
      </c>
    </row>
    <row r="182" spans="2:7" s="127" customFormat="1" ht="12.75">
      <c r="B182" s="135"/>
      <c r="C182" s="136"/>
      <c r="D182" s="136"/>
      <c r="E182" s="141"/>
      <c r="F182" s="139"/>
      <c r="G182" s="155"/>
    </row>
  </sheetData>
  <sheetProtection password="E637" sheet="1" formatCells="0" formatColumns="0" formatRows="0" selectLockedCells="1"/>
  <mergeCells count="1">
    <mergeCell ref="C129:G129"/>
  </mergeCells>
  <printOptions/>
  <pageMargins left="0.7" right="0.7" top="0.75" bottom="0.75" header="0.3" footer="0.3"/>
  <pageSetup horizontalDpi="600" verticalDpi="600" orientation="portrait" paperSize="9" scale="81" r:id="rId1"/>
  <rowBreaks count="2" manualBreakCount="2">
    <brk id="69" max="255" man="1"/>
    <brk id="110" max="255" man="1"/>
  </rowBreaks>
</worksheet>
</file>

<file path=xl/worksheets/sheet4.xml><?xml version="1.0" encoding="utf-8"?>
<worksheet xmlns="http://schemas.openxmlformats.org/spreadsheetml/2006/main" xmlns:r="http://schemas.openxmlformats.org/officeDocument/2006/relationships">
  <dimension ref="A1:K141"/>
  <sheetViews>
    <sheetView view="pageBreakPreview" zoomScale="145" zoomScaleSheetLayoutView="145" zoomScalePageLayoutView="0" workbookViewId="0" topLeftCell="A6">
      <selection activeCell="F6" sqref="F6"/>
    </sheetView>
  </sheetViews>
  <sheetFormatPr defaultColWidth="9.00390625" defaultRowHeight="12.75"/>
  <cols>
    <col min="1" max="1" width="3.75390625" style="164" customWidth="1"/>
    <col min="2" max="2" width="5.125" style="165" customWidth="1"/>
    <col min="3" max="3" width="35.625" style="166" customWidth="1"/>
    <col min="4" max="4" width="9.625" style="166" customWidth="1"/>
    <col min="5" max="5" width="10.125" style="167" customWidth="1"/>
    <col min="6" max="6" width="18.375" style="167" customWidth="1"/>
    <col min="7" max="7" width="23.75390625" style="177" customWidth="1"/>
    <col min="8" max="16384" width="9.125" style="164" customWidth="1"/>
  </cols>
  <sheetData>
    <row r="1" spans="1:11" s="120" customFormat="1" ht="12.75">
      <c r="A1" s="119"/>
      <c r="C1" s="120" t="s">
        <v>384</v>
      </c>
      <c r="G1" s="169"/>
      <c r="H1" s="119"/>
      <c r="I1" s="121"/>
      <c r="J1" s="121"/>
      <c r="K1" s="121"/>
    </row>
    <row r="2" spans="1:7" s="127" customFormat="1" ht="12.75">
      <c r="A2" s="120"/>
      <c r="B2" s="122"/>
      <c r="C2" s="123"/>
      <c r="D2" s="123"/>
      <c r="E2" s="124"/>
      <c r="F2" s="170"/>
      <c r="G2" s="171"/>
    </row>
    <row r="3" spans="2:7" s="127" customFormat="1" ht="12.75">
      <c r="B3" s="128" t="s">
        <v>286</v>
      </c>
      <c r="C3" s="129" t="s">
        <v>385</v>
      </c>
      <c r="D3" s="129"/>
      <c r="E3" s="130"/>
      <c r="F3" s="124"/>
      <c r="G3" s="169"/>
    </row>
    <row r="4" spans="2:7" s="127" customFormat="1" ht="12.75" customHeight="1">
      <c r="B4" s="122"/>
      <c r="C4" s="129"/>
      <c r="D4" s="132" t="s">
        <v>314</v>
      </c>
      <c r="E4" s="133" t="s">
        <v>315</v>
      </c>
      <c r="F4" s="132" t="s">
        <v>316</v>
      </c>
      <c r="G4" s="172" t="s">
        <v>317</v>
      </c>
    </row>
    <row r="5" spans="2:7" s="127" customFormat="1" ht="12.75" customHeight="1">
      <c r="B5" s="122"/>
      <c r="C5" s="129"/>
      <c r="D5" s="132"/>
      <c r="E5" s="133"/>
      <c r="F5" s="132"/>
      <c r="G5" s="172"/>
    </row>
    <row r="6" spans="2:7" s="127" customFormat="1" ht="90" customHeight="1">
      <c r="B6" s="135" t="s">
        <v>318</v>
      </c>
      <c r="C6" s="136" t="s">
        <v>800</v>
      </c>
      <c r="D6" s="137" t="s">
        <v>166</v>
      </c>
      <c r="E6" s="138">
        <v>1</v>
      </c>
      <c r="F6" s="449"/>
      <c r="G6" s="140">
        <f>ROUND(ROUND(E6,2)*ROUND(F6,2),2)</f>
        <v>0</v>
      </c>
    </row>
    <row r="7" spans="2:7" s="127" customFormat="1" ht="12.75" customHeight="1">
      <c r="B7" s="122"/>
      <c r="C7" s="129"/>
      <c r="D7" s="132"/>
      <c r="E7" s="133"/>
      <c r="F7" s="139"/>
      <c r="G7" s="140"/>
    </row>
    <row r="8" spans="2:7" s="127" customFormat="1" ht="41.25" customHeight="1">
      <c r="B8" s="135" t="s">
        <v>320</v>
      </c>
      <c r="C8" s="136" t="s">
        <v>801</v>
      </c>
      <c r="D8" s="137" t="s">
        <v>166</v>
      </c>
      <c r="E8" s="138">
        <v>1</v>
      </c>
      <c r="F8" s="449"/>
      <c r="G8" s="140">
        <f aca="true" t="shared" si="0" ref="G8:G30">ROUND(ROUND(E8,2)*ROUND(F8,2),2)</f>
        <v>0</v>
      </c>
    </row>
    <row r="9" spans="2:7" s="127" customFormat="1" ht="12.75" customHeight="1">
      <c r="B9" s="135"/>
      <c r="C9" s="136"/>
      <c r="D9" s="137"/>
      <c r="E9" s="138"/>
      <c r="F9" s="139"/>
      <c r="G9" s="140"/>
    </row>
    <row r="10" spans="2:7" s="127" customFormat="1" ht="39" customHeight="1">
      <c r="B10" s="135" t="s">
        <v>322</v>
      </c>
      <c r="C10" s="136" t="s">
        <v>386</v>
      </c>
      <c r="D10" s="137" t="s">
        <v>166</v>
      </c>
      <c r="E10" s="138">
        <v>1</v>
      </c>
      <c r="F10" s="449"/>
      <c r="G10" s="140">
        <f t="shared" si="0"/>
        <v>0</v>
      </c>
    </row>
    <row r="11" spans="2:7" s="127" customFormat="1" ht="12.75" customHeight="1">
      <c r="B11" s="135"/>
      <c r="C11" s="136"/>
      <c r="D11" s="137"/>
      <c r="E11" s="138"/>
      <c r="F11" s="139"/>
      <c r="G11" s="140"/>
    </row>
    <row r="12" spans="2:7" s="127" customFormat="1" ht="84" customHeight="1">
      <c r="B12" s="135" t="s">
        <v>324</v>
      </c>
      <c r="C12" s="136" t="s">
        <v>387</v>
      </c>
      <c r="D12" s="137" t="s">
        <v>166</v>
      </c>
      <c r="E12" s="138">
        <v>1</v>
      </c>
      <c r="F12" s="449"/>
      <c r="G12" s="140">
        <f t="shared" si="0"/>
        <v>0</v>
      </c>
    </row>
    <row r="13" spans="2:7" s="127" customFormat="1" ht="12.75">
      <c r="B13" s="135"/>
      <c r="C13" s="136"/>
      <c r="D13" s="137"/>
      <c r="E13" s="138"/>
      <c r="F13" s="139"/>
      <c r="G13" s="140"/>
    </row>
    <row r="14" spans="2:7" s="127" customFormat="1" ht="78.75" customHeight="1">
      <c r="B14" s="135" t="s">
        <v>326</v>
      </c>
      <c r="C14" s="136" t="s">
        <v>388</v>
      </c>
      <c r="D14" s="137" t="s">
        <v>166</v>
      </c>
      <c r="E14" s="138">
        <v>1</v>
      </c>
      <c r="F14" s="449"/>
      <c r="G14" s="140">
        <f t="shared" si="0"/>
        <v>0</v>
      </c>
    </row>
    <row r="15" spans="2:7" s="127" customFormat="1" ht="12.75">
      <c r="B15" s="135"/>
      <c r="C15" s="136" t="s">
        <v>286</v>
      </c>
      <c r="D15" s="137"/>
      <c r="E15" s="138"/>
      <c r="F15" s="139"/>
      <c r="G15" s="140"/>
    </row>
    <row r="16" spans="2:7" s="127" customFormat="1" ht="76.5">
      <c r="B16" s="135" t="s">
        <v>328</v>
      </c>
      <c r="C16" s="136" t="s">
        <v>389</v>
      </c>
      <c r="D16" s="137" t="s">
        <v>166</v>
      </c>
      <c r="E16" s="138">
        <v>1</v>
      </c>
      <c r="F16" s="449"/>
      <c r="G16" s="140">
        <f t="shared" si="0"/>
        <v>0</v>
      </c>
    </row>
    <row r="17" spans="2:7" s="127" customFormat="1" ht="12.75">
      <c r="B17" s="135"/>
      <c r="C17" s="136"/>
      <c r="D17" s="137"/>
      <c r="E17" s="138"/>
      <c r="F17" s="139"/>
      <c r="G17" s="140"/>
    </row>
    <row r="18" spans="2:7" s="127" customFormat="1" ht="92.25" customHeight="1">
      <c r="B18" s="135" t="s">
        <v>330</v>
      </c>
      <c r="C18" s="136" t="s">
        <v>390</v>
      </c>
      <c r="D18" s="137" t="s">
        <v>166</v>
      </c>
      <c r="E18" s="138">
        <v>2</v>
      </c>
      <c r="F18" s="449"/>
      <c r="G18" s="140">
        <f t="shared" si="0"/>
        <v>0</v>
      </c>
    </row>
    <row r="19" spans="2:7" s="127" customFormat="1" ht="12" customHeight="1">
      <c r="B19" s="135"/>
      <c r="C19" s="136"/>
      <c r="D19" s="137"/>
      <c r="E19" s="138"/>
      <c r="F19" s="139"/>
      <c r="G19" s="140"/>
    </row>
    <row r="20" spans="2:7" s="127" customFormat="1" ht="38.25">
      <c r="B20" s="135" t="s">
        <v>332</v>
      </c>
      <c r="C20" s="136" t="s">
        <v>391</v>
      </c>
      <c r="D20" s="137" t="s">
        <v>166</v>
      </c>
      <c r="E20" s="138">
        <v>1</v>
      </c>
      <c r="F20" s="449"/>
      <c r="G20" s="140">
        <f t="shared" si="0"/>
        <v>0</v>
      </c>
    </row>
    <row r="21" spans="2:9" s="127" customFormat="1" ht="12" customHeight="1">
      <c r="B21" s="135"/>
      <c r="C21" s="136"/>
      <c r="D21" s="137"/>
      <c r="E21" s="138"/>
      <c r="F21" s="139"/>
      <c r="G21" s="140"/>
      <c r="I21" s="142"/>
    </row>
    <row r="22" spans="2:7" s="127" customFormat="1" ht="38.25">
      <c r="B22" s="135" t="s">
        <v>334</v>
      </c>
      <c r="C22" s="136" t="s">
        <v>392</v>
      </c>
      <c r="D22" s="137" t="s">
        <v>166</v>
      </c>
      <c r="E22" s="138">
        <v>1</v>
      </c>
      <c r="F22" s="449"/>
      <c r="G22" s="140">
        <f t="shared" si="0"/>
        <v>0</v>
      </c>
    </row>
    <row r="23" spans="2:7" s="127" customFormat="1" ht="12.75">
      <c r="B23" s="135"/>
      <c r="C23" s="136"/>
      <c r="D23" s="137"/>
      <c r="E23" s="138"/>
      <c r="F23" s="139"/>
      <c r="G23" s="140"/>
    </row>
    <row r="24" spans="2:7" s="127" customFormat="1" ht="25.5">
      <c r="B24" s="135" t="s">
        <v>336</v>
      </c>
      <c r="C24" s="136" t="s">
        <v>393</v>
      </c>
      <c r="D24" s="137" t="s">
        <v>166</v>
      </c>
      <c r="E24" s="138">
        <v>1</v>
      </c>
      <c r="F24" s="449"/>
      <c r="G24" s="140">
        <f t="shared" si="0"/>
        <v>0</v>
      </c>
    </row>
    <row r="25" spans="2:7" s="127" customFormat="1" ht="12.75" customHeight="1">
      <c r="B25" s="135"/>
      <c r="C25" s="136"/>
      <c r="D25" s="137"/>
      <c r="E25" s="138"/>
      <c r="F25" s="139"/>
      <c r="G25" s="140"/>
    </row>
    <row r="26" spans="2:7" s="127" customFormat="1" ht="25.5">
      <c r="B26" s="135" t="s">
        <v>338</v>
      </c>
      <c r="C26" s="136" t="s">
        <v>394</v>
      </c>
      <c r="D26" s="137" t="s">
        <v>166</v>
      </c>
      <c r="E26" s="138">
        <v>2</v>
      </c>
      <c r="F26" s="449"/>
      <c r="G26" s="140">
        <f t="shared" si="0"/>
        <v>0</v>
      </c>
    </row>
    <row r="27" spans="2:7" s="127" customFormat="1" ht="12.75">
      <c r="B27" s="135"/>
      <c r="C27" s="136"/>
      <c r="D27" s="137"/>
      <c r="E27" s="138"/>
      <c r="F27" s="139"/>
      <c r="G27" s="140"/>
    </row>
    <row r="28" spans="2:7" s="127" customFormat="1" ht="39.75" customHeight="1">
      <c r="B28" s="135" t="s">
        <v>340</v>
      </c>
      <c r="C28" s="136" t="s">
        <v>395</v>
      </c>
      <c r="D28" s="137" t="s">
        <v>133</v>
      </c>
      <c r="E28" s="138">
        <v>318</v>
      </c>
      <c r="F28" s="449"/>
      <c r="G28" s="140">
        <f t="shared" si="0"/>
        <v>0</v>
      </c>
    </row>
    <row r="29" spans="2:7" s="127" customFormat="1" ht="12.75">
      <c r="B29" s="135"/>
      <c r="C29" s="136"/>
      <c r="D29" s="137"/>
      <c r="E29" s="138"/>
      <c r="F29" s="139"/>
      <c r="G29" s="140"/>
    </row>
    <row r="30" spans="2:7" s="127" customFormat="1" ht="12.75">
      <c r="B30" s="135" t="s">
        <v>342</v>
      </c>
      <c r="C30" s="136" t="s">
        <v>355</v>
      </c>
      <c r="D30" s="137" t="s">
        <v>356</v>
      </c>
      <c r="E30" s="138">
        <v>20</v>
      </c>
      <c r="F30" s="139">
        <v>57</v>
      </c>
      <c r="G30" s="140">
        <f t="shared" si="0"/>
        <v>1140</v>
      </c>
    </row>
    <row r="31" spans="2:7" s="127" customFormat="1" ht="13.5" thickBot="1">
      <c r="B31" s="135"/>
      <c r="C31" s="136"/>
      <c r="D31" s="137"/>
      <c r="E31" s="138"/>
      <c r="F31" s="139"/>
      <c r="G31" s="140"/>
    </row>
    <row r="32" spans="2:7" s="127" customFormat="1" ht="13.5" thickBot="1">
      <c r="B32" s="148"/>
      <c r="C32" s="149" t="s">
        <v>362</v>
      </c>
      <c r="D32" s="150"/>
      <c r="E32" s="151"/>
      <c r="F32" s="152"/>
      <c r="G32" s="153">
        <f>SUM(G6:G31)</f>
        <v>1140</v>
      </c>
    </row>
    <row r="33" spans="2:7" s="127" customFormat="1" ht="12.75">
      <c r="B33" s="135"/>
      <c r="C33" s="129"/>
      <c r="D33" s="136"/>
      <c r="E33" s="138"/>
      <c r="F33" s="139"/>
      <c r="G33" s="140"/>
    </row>
    <row r="34" spans="2:7" s="127" customFormat="1" ht="12.75">
      <c r="B34" s="135"/>
      <c r="C34" s="129" t="s">
        <v>396</v>
      </c>
      <c r="D34" s="136"/>
      <c r="E34" s="138"/>
      <c r="F34" s="139"/>
      <c r="G34" s="140"/>
    </row>
    <row r="35" spans="2:7" s="127" customFormat="1" ht="12.75">
      <c r="B35" s="135"/>
      <c r="C35" s="129"/>
      <c r="D35" s="136"/>
      <c r="E35" s="138"/>
      <c r="F35" s="139"/>
      <c r="G35" s="140"/>
    </row>
    <row r="36" spans="2:7" s="127" customFormat="1" ht="81" customHeight="1">
      <c r="B36" s="135" t="s">
        <v>318</v>
      </c>
      <c r="C36" s="136" t="s">
        <v>397</v>
      </c>
      <c r="D36" s="137" t="s">
        <v>166</v>
      </c>
      <c r="E36" s="138">
        <v>1</v>
      </c>
      <c r="F36" s="449"/>
      <c r="G36" s="140">
        <f>ROUND(ROUND(E36,2)*ROUND(F36,2),2)</f>
        <v>0</v>
      </c>
    </row>
    <row r="37" spans="2:7" s="127" customFormat="1" ht="12.75">
      <c r="B37" s="135"/>
      <c r="C37" s="136"/>
      <c r="D37" s="137"/>
      <c r="E37" s="138"/>
      <c r="F37" s="139"/>
      <c r="G37" s="140"/>
    </row>
    <row r="38" spans="2:7" s="127" customFormat="1" ht="93" customHeight="1">
      <c r="B38" s="135" t="s">
        <v>320</v>
      </c>
      <c r="C38" s="136" t="s">
        <v>398</v>
      </c>
      <c r="D38" s="137" t="s">
        <v>166</v>
      </c>
      <c r="E38" s="138">
        <v>1</v>
      </c>
      <c r="F38" s="449"/>
      <c r="G38" s="140">
        <f aca="true" t="shared" si="1" ref="G38:G64">ROUND(ROUND(E38,2)*ROUND(F38,2),2)</f>
        <v>0</v>
      </c>
    </row>
    <row r="39" spans="2:7" s="127" customFormat="1" ht="12.75">
      <c r="B39" s="135"/>
      <c r="C39" s="136"/>
      <c r="D39" s="137"/>
      <c r="E39" s="138"/>
      <c r="F39" s="139"/>
      <c r="G39" s="140"/>
    </row>
    <row r="40" spans="2:7" s="127" customFormat="1" ht="38.25">
      <c r="B40" s="135" t="s">
        <v>322</v>
      </c>
      <c r="C40" s="136" t="s">
        <v>802</v>
      </c>
      <c r="D40" s="137" t="s">
        <v>133</v>
      </c>
      <c r="E40" s="138">
        <v>4</v>
      </c>
      <c r="F40" s="449"/>
      <c r="G40" s="140">
        <f t="shared" si="1"/>
        <v>0</v>
      </c>
    </row>
    <row r="41" spans="2:7" s="127" customFormat="1" ht="12.75">
      <c r="B41" s="135"/>
      <c r="C41" s="136"/>
      <c r="D41" s="137"/>
      <c r="E41" s="138"/>
      <c r="F41" s="139"/>
      <c r="G41" s="140"/>
    </row>
    <row r="42" spans="2:7" s="127" customFormat="1" ht="38.25">
      <c r="B42" s="135" t="s">
        <v>324</v>
      </c>
      <c r="C42" s="136" t="s">
        <v>803</v>
      </c>
      <c r="D42" s="137" t="s">
        <v>133</v>
      </c>
      <c r="E42" s="138">
        <v>8</v>
      </c>
      <c r="F42" s="449"/>
      <c r="G42" s="140">
        <f t="shared" si="1"/>
        <v>0</v>
      </c>
    </row>
    <row r="43" spans="2:7" s="127" customFormat="1" ht="14.25" customHeight="1">
      <c r="B43" s="135"/>
      <c r="C43" s="136"/>
      <c r="D43" s="137"/>
      <c r="E43" s="138"/>
      <c r="F43" s="139"/>
      <c r="G43" s="140"/>
    </row>
    <row r="44" spans="2:7" s="127" customFormat="1" ht="97.5" customHeight="1">
      <c r="B44" s="135" t="s">
        <v>328</v>
      </c>
      <c r="C44" s="173" t="s">
        <v>399</v>
      </c>
      <c r="D44" s="137" t="s">
        <v>133</v>
      </c>
      <c r="E44" s="138">
        <v>83</v>
      </c>
      <c r="F44" s="449"/>
      <c r="G44" s="140">
        <f t="shared" si="1"/>
        <v>0</v>
      </c>
    </row>
    <row r="45" spans="2:7" s="127" customFormat="1" ht="12.75" customHeight="1">
      <c r="B45" s="135"/>
      <c r="C45" s="136"/>
      <c r="D45" s="137"/>
      <c r="E45" s="138"/>
      <c r="F45" s="139"/>
      <c r="G45" s="140"/>
    </row>
    <row r="46" spans="2:7" s="127" customFormat="1" ht="105" customHeight="1">
      <c r="B46" s="135" t="s">
        <v>330</v>
      </c>
      <c r="C46" s="98" t="s">
        <v>400</v>
      </c>
      <c r="D46" s="137" t="s">
        <v>133</v>
      </c>
      <c r="E46" s="138">
        <v>39</v>
      </c>
      <c r="F46" s="449"/>
      <c r="G46" s="140">
        <f t="shared" si="1"/>
        <v>0</v>
      </c>
    </row>
    <row r="47" spans="2:7" s="127" customFormat="1" ht="12.75">
      <c r="B47" s="135"/>
      <c r="C47" s="136"/>
      <c r="D47" s="137"/>
      <c r="E47" s="138"/>
      <c r="F47" s="139"/>
      <c r="G47" s="140"/>
    </row>
    <row r="48" spans="2:7" s="127" customFormat="1" ht="68.25" customHeight="1">
      <c r="B48" s="135" t="s">
        <v>332</v>
      </c>
      <c r="C48" s="102" t="s">
        <v>401</v>
      </c>
      <c r="D48" s="137" t="s">
        <v>166</v>
      </c>
      <c r="E48" s="138">
        <v>1</v>
      </c>
      <c r="F48" s="449"/>
      <c r="G48" s="140">
        <f t="shared" si="1"/>
        <v>0</v>
      </c>
    </row>
    <row r="49" spans="2:7" s="127" customFormat="1" ht="12.75">
      <c r="B49" s="135"/>
      <c r="C49" s="136"/>
      <c r="D49" s="136"/>
      <c r="E49" s="138"/>
      <c r="F49" s="139"/>
      <c r="G49" s="140"/>
    </row>
    <row r="50" spans="2:7" s="127" customFormat="1" ht="27.75" customHeight="1">
      <c r="B50" s="135" t="s">
        <v>334</v>
      </c>
      <c r="C50" s="136" t="s">
        <v>402</v>
      </c>
      <c r="D50" s="137" t="s">
        <v>133</v>
      </c>
      <c r="E50" s="138">
        <v>32</v>
      </c>
      <c r="F50" s="449"/>
      <c r="G50" s="140">
        <f t="shared" si="1"/>
        <v>0</v>
      </c>
    </row>
    <row r="51" spans="2:7" s="127" customFormat="1" ht="12.75">
      <c r="B51" s="135"/>
      <c r="C51" s="136"/>
      <c r="D51" s="136"/>
      <c r="E51" s="138"/>
      <c r="F51" s="139"/>
      <c r="G51" s="140"/>
    </row>
    <row r="52" spans="2:7" s="127" customFormat="1" ht="38.25">
      <c r="B52" s="135" t="s">
        <v>336</v>
      </c>
      <c r="C52" s="136" t="s">
        <v>798</v>
      </c>
      <c r="D52" s="137" t="s">
        <v>367</v>
      </c>
      <c r="E52" s="174">
        <v>5</v>
      </c>
      <c r="F52" s="449"/>
      <c r="G52" s="140">
        <f t="shared" si="1"/>
        <v>0</v>
      </c>
    </row>
    <row r="53" spans="2:7" s="127" customFormat="1" ht="12.75">
      <c r="B53" s="135"/>
      <c r="C53" s="136"/>
      <c r="D53" s="136"/>
      <c r="E53" s="138"/>
      <c r="F53" s="139"/>
      <c r="G53" s="140"/>
    </row>
    <row r="54" spans="2:7" s="127" customFormat="1" ht="13.5" customHeight="1">
      <c r="B54" s="135" t="s">
        <v>338</v>
      </c>
      <c r="C54" s="136" t="s">
        <v>368</v>
      </c>
      <c r="D54" s="137" t="s">
        <v>133</v>
      </c>
      <c r="E54" s="138">
        <v>16</v>
      </c>
      <c r="F54" s="449"/>
      <c r="G54" s="140">
        <f t="shared" si="1"/>
        <v>0</v>
      </c>
    </row>
    <row r="55" spans="2:8" s="127" customFormat="1" ht="12.75">
      <c r="B55" s="135"/>
      <c r="C55" s="136"/>
      <c r="D55" s="137"/>
      <c r="E55" s="138"/>
      <c r="F55" s="139"/>
      <c r="G55" s="140"/>
      <c r="H55" s="154"/>
    </row>
    <row r="56" spans="2:7" s="127" customFormat="1" ht="38.25">
      <c r="B56" s="135" t="s">
        <v>342</v>
      </c>
      <c r="C56" s="98" t="s">
        <v>403</v>
      </c>
      <c r="D56" s="137" t="s">
        <v>19</v>
      </c>
      <c r="E56" s="138">
        <v>2</v>
      </c>
      <c r="F56" s="449"/>
      <c r="G56" s="140">
        <f t="shared" si="1"/>
        <v>0</v>
      </c>
    </row>
    <row r="57" spans="2:7" s="127" customFormat="1" ht="12.75">
      <c r="B57" s="135"/>
      <c r="C57" s="136"/>
      <c r="D57" s="137"/>
      <c r="E57" s="138"/>
      <c r="F57" s="139"/>
      <c r="G57" s="140"/>
    </row>
    <row r="58" spans="2:7" s="127" customFormat="1" ht="42" customHeight="1">
      <c r="B58" s="135" t="s">
        <v>342</v>
      </c>
      <c r="C58" s="136" t="s">
        <v>404</v>
      </c>
      <c r="D58" s="137" t="s">
        <v>133</v>
      </c>
      <c r="E58" s="138">
        <v>2</v>
      </c>
      <c r="F58" s="449"/>
      <c r="G58" s="140">
        <f t="shared" si="1"/>
        <v>0</v>
      </c>
    </row>
    <row r="59" spans="2:8" s="127" customFormat="1" ht="12.75">
      <c r="B59" s="135"/>
      <c r="C59" s="136"/>
      <c r="D59" s="137"/>
      <c r="E59" s="138"/>
      <c r="F59" s="139"/>
      <c r="G59" s="140"/>
      <c r="H59" s="142" t="s">
        <v>405</v>
      </c>
    </row>
    <row r="60" spans="2:7" s="127" customFormat="1" ht="38.25">
      <c r="B60" s="135" t="s">
        <v>344</v>
      </c>
      <c r="C60" s="136" t="s">
        <v>406</v>
      </c>
      <c r="D60" s="137" t="s">
        <v>370</v>
      </c>
      <c r="E60" s="138">
        <v>2</v>
      </c>
      <c r="F60" s="449"/>
      <c r="G60" s="140">
        <f t="shared" si="1"/>
        <v>0</v>
      </c>
    </row>
    <row r="61" spans="2:7" s="127" customFormat="1" ht="12.75">
      <c r="B61" s="135"/>
      <c r="C61" s="136"/>
      <c r="D61" s="137"/>
      <c r="E61" s="138"/>
      <c r="F61" s="139"/>
      <c r="G61" s="140"/>
    </row>
    <row r="62" spans="2:7" s="127" customFormat="1" ht="51">
      <c r="B62" s="135" t="s">
        <v>346</v>
      </c>
      <c r="C62" s="136" t="s">
        <v>407</v>
      </c>
      <c r="D62" s="137" t="s">
        <v>133</v>
      </c>
      <c r="E62" s="138">
        <v>12</v>
      </c>
      <c r="F62" s="449"/>
      <c r="G62" s="140">
        <f t="shared" si="1"/>
        <v>0</v>
      </c>
    </row>
    <row r="63" spans="2:7" s="127" customFormat="1" ht="12.75">
      <c r="B63" s="135"/>
      <c r="C63" s="136"/>
      <c r="D63" s="137"/>
      <c r="E63" s="138"/>
      <c r="F63" s="139"/>
      <c r="G63" s="140"/>
    </row>
    <row r="64" spans="2:7" s="127" customFormat="1" ht="14.25">
      <c r="B64" s="135" t="s">
        <v>348</v>
      </c>
      <c r="C64" s="136" t="s">
        <v>375</v>
      </c>
      <c r="D64" s="137" t="s">
        <v>370</v>
      </c>
      <c r="E64" s="138">
        <v>137</v>
      </c>
      <c r="F64" s="449"/>
      <c r="G64" s="140">
        <f t="shared" si="1"/>
        <v>0</v>
      </c>
    </row>
    <row r="65" spans="2:7" s="127" customFormat="1" ht="13.5" thickBot="1">
      <c r="B65" s="135"/>
      <c r="C65" s="136"/>
      <c r="D65" s="137"/>
      <c r="E65" s="138"/>
      <c r="F65" s="139"/>
      <c r="G65" s="140"/>
    </row>
    <row r="66" spans="2:7" s="127" customFormat="1" ht="13.5" thickBot="1">
      <c r="B66" s="148"/>
      <c r="C66" s="149" t="s">
        <v>362</v>
      </c>
      <c r="D66" s="149"/>
      <c r="E66" s="151"/>
      <c r="F66" s="152"/>
      <c r="G66" s="153">
        <f>SUM(G36:G64)</f>
        <v>0</v>
      </c>
    </row>
    <row r="67" spans="2:7" s="127" customFormat="1" ht="12.75">
      <c r="B67" s="135"/>
      <c r="C67" s="129"/>
      <c r="D67" s="129"/>
      <c r="E67" s="138"/>
      <c r="F67" s="139"/>
      <c r="G67" s="140"/>
    </row>
    <row r="68" spans="2:7" s="127" customFormat="1" ht="12.75">
      <c r="B68" s="135"/>
      <c r="C68" s="129"/>
      <c r="D68" s="129"/>
      <c r="E68" s="138"/>
      <c r="F68" s="139"/>
      <c r="G68" s="140"/>
    </row>
    <row r="69" spans="2:7" s="127" customFormat="1" ht="12.75">
      <c r="B69" s="135"/>
      <c r="C69" s="129" t="s">
        <v>408</v>
      </c>
      <c r="D69" s="129"/>
      <c r="E69" s="139"/>
      <c r="F69" s="139"/>
      <c r="G69" s="140"/>
    </row>
    <row r="70" spans="2:7" s="127" customFormat="1" ht="12.75">
      <c r="B70" s="135"/>
      <c r="C70" s="129"/>
      <c r="D70" s="129"/>
      <c r="E70" s="139"/>
      <c r="F70" s="139"/>
      <c r="G70" s="140"/>
    </row>
    <row r="71" spans="2:7" s="127" customFormat="1" ht="12.75">
      <c r="B71" s="135"/>
      <c r="C71" s="129"/>
      <c r="D71" s="129"/>
      <c r="E71" s="139"/>
      <c r="F71" s="139"/>
      <c r="G71" s="140"/>
    </row>
    <row r="72" spans="1:7" s="127" customFormat="1" ht="12.75">
      <c r="A72" s="120"/>
      <c r="B72" s="122"/>
      <c r="C72" s="156" t="s">
        <v>409</v>
      </c>
      <c r="D72" s="123"/>
      <c r="E72" s="124"/>
      <c r="F72" s="124"/>
      <c r="G72" s="157">
        <f>SUM(G32)</f>
        <v>1140</v>
      </c>
    </row>
    <row r="73" spans="1:7" s="127" customFormat="1" ht="12.75">
      <c r="A73" s="120"/>
      <c r="B73" s="122"/>
      <c r="C73" s="156"/>
      <c r="D73" s="123"/>
      <c r="E73" s="124"/>
      <c r="F73" s="124"/>
      <c r="G73" s="157"/>
    </row>
    <row r="74" spans="1:7" s="127" customFormat="1" ht="12.75">
      <c r="A74" s="120"/>
      <c r="B74" s="122"/>
      <c r="C74" s="156" t="s">
        <v>379</v>
      </c>
      <c r="D74" s="123"/>
      <c r="E74" s="124"/>
      <c r="F74" s="124"/>
      <c r="G74" s="157">
        <f>SUM(G66)</f>
        <v>0</v>
      </c>
    </row>
    <row r="75" spans="1:7" s="127" customFormat="1" ht="13.5" thickBot="1">
      <c r="A75" s="120"/>
      <c r="B75" s="122"/>
      <c r="C75" s="156"/>
      <c r="D75" s="123"/>
      <c r="E75" s="124"/>
      <c r="F75" s="124"/>
      <c r="G75" s="157"/>
    </row>
    <row r="76" spans="1:7" s="127" customFormat="1" ht="13.5" thickTop="1">
      <c r="A76" s="120"/>
      <c r="B76" s="122"/>
      <c r="C76" s="158" t="s">
        <v>362</v>
      </c>
      <c r="D76" s="159"/>
      <c r="E76" s="160"/>
      <c r="F76" s="160"/>
      <c r="G76" s="161">
        <f>SUM(G71:G74)</f>
        <v>1140</v>
      </c>
    </row>
    <row r="77" spans="1:7" s="127" customFormat="1" ht="12.75">
      <c r="A77" s="120"/>
      <c r="B77" s="122"/>
      <c r="C77" s="156"/>
      <c r="D77" s="123"/>
      <c r="E77" s="124"/>
      <c r="F77" s="124"/>
      <c r="G77" s="157"/>
    </row>
    <row r="78" spans="1:7" s="127" customFormat="1" ht="12" customHeight="1" thickBot="1">
      <c r="A78" s="120"/>
      <c r="B78" s="122"/>
      <c r="C78" s="156" t="s">
        <v>380</v>
      </c>
      <c r="D78" s="123"/>
      <c r="E78" s="175">
        <v>0.22</v>
      </c>
      <c r="F78" s="175"/>
      <c r="G78" s="157">
        <f>SUM(G76*0.22)</f>
        <v>250.8</v>
      </c>
    </row>
    <row r="79" spans="1:7" s="127" customFormat="1" ht="13.5" thickTop="1">
      <c r="A79" s="120"/>
      <c r="B79" s="122"/>
      <c r="C79" s="158" t="s">
        <v>362</v>
      </c>
      <c r="D79" s="163"/>
      <c r="E79" s="160"/>
      <c r="F79" s="160"/>
      <c r="G79" s="161">
        <f>SUM(G76:G78)</f>
        <v>1390.8</v>
      </c>
    </row>
    <row r="80" spans="2:8" s="127" customFormat="1" ht="12.75">
      <c r="B80" s="135"/>
      <c r="C80" s="129"/>
      <c r="D80" s="129"/>
      <c r="E80" s="138"/>
      <c r="F80" s="139"/>
      <c r="G80" s="155"/>
      <c r="H80" s="154"/>
    </row>
    <row r="81" spans="2:7" s="127" customFormat="1" ht="12.75">
      <c r="B81" s="135"/>
      <c r="C81" s="136"/>
      <c r="D81" s="137"/>
      <c r="E81" s="138"/>
      <c r="F81" s="139"/>
      <c r="G81" s="155"/>
    </row>
    <row r="82" spans="2:7" s="127" customFormat="1" ht="12.75">
      <c r="B82" s="135"/>
      <c r="C82" s="136"/>
      <c r="D82" s="137"/>
      <c r="E82" s="138"/>
      <c r="F82" s="139"/>
      <c r="G82" s="155"/>
    </row>
    <row r="83" spans="2:7" s="127" customFormat="1" ht="12.75">
      <c r="B83" s="135"/>
      <c r="C83" s="136"/>
      <c r="D83" s="137"/>
      <c r="E83" s="138"/>
      <c r="F83" s="139"/>
      <c r="G83" s="155"/>
    </row>
    <row r="84" spans="2:7" s="127" customFormat="1" ht="12.75">
      <c r="B84" s="135"/>
      <c r="C84" s="136"/>
      <c r="D84" s="137"/>
      <c r="E84" s="138"/>
      <c r="F84" s="139"/>
      <c r="G84" s="155"/>
    </row>
    <row r="85" spans="2:7" s="127" customFormat="1" ht="12.75">
      <c r="B85" s="135"/>
      <c r="C85" s="136" t="s">
        <v>381</v>
      </c>
      <c r="D85" s="137"/>
      <c r="E85" s="138"/>
      <c r="F85" s="139"/>
      <c r="G85" s="155"/>
    </row>
    <row r="86" spans="2:7" s="127" customFormat="1" ht="12.75">
      <c r="B86" s="135"/>
      <c r="C86" s="136"/>
      <c r="D86" s="137"/>
      <c r="E86" s="138"/>
      <c r="F86" s="139"/>
      <c r="G86" s="155"/>
    </row>
    <row r="87" spans="2:8" s="127" customFormat="1" ht="144.75" customHeight="1">
      <c r="B87" s="135"/>
      <c r="C87" s="509" t="s">
        <v>410</v>
      </c>
      <c r="D87" s="509"/>
      <c r="E87" s="509"/>
      <c r="F87" s="509"/>
      <c r="G87" s="509"/>
      <c r="H87" s="288"/>
    </row>
    <row r="88" spans="2:8" s="127" customFormat="1" ht="12.75">
      <c r="B88" s="135"/>
      <c r="C88" s="288"/>
      <c r="D88" s="288"/>
      <c r="E88" s="288"/>
      <c r="F88" s="288"/>
      <c r="G88" s="288"/>
      <c r="H88" s="288"/>
    </row>
    <row r="89" spans="2:8" s="127" customFormat="1" ht="12.75">
      <c r="B89" s="135"/>
      <c r="C89" s="288"/>
      <c r="D89" s="288"/>
      <c r="E89" s="288"/>
      <c r="F89" s="288"/>
      <c r="G89" s="288"/>
      <c r="H89" s="288"/>
    </row>
    <row r="90" spans="2:8" s="127" customFormat="1" ht="12.75">
      <c r="B90" s="135"/>
      <c r="C90" s="288"/>
      <c r="D90" s="288"/>
      <c r="E90" s="288"/>
      <c r="F90" s="288"/>
      <c r="G90" s="288"/>
      <c r="H90" s="288"/>
    </row>
    <row r="91" spans="2:8" s="127" customFormat="1" ht="12.75">
      <c r="B91" s="135"/>
      <c r="C91" s="288"/>
      <c r="D91" s="288"/>
      <c r="E91" s="288"/>
      <c r="F91" s="288"/>
      <c r="G91" s="288"/>
      <c r="H91" s="288"/>
    </row>
    <row r="92" spans="2:8" s="127" customFormat="1" ht="12.75">
      <c r="B92" s="135"/>
      <c r="C92" s="288"/>
      <c r="D92" s="288"/>
      <c r="E92" s="288"/>
      <c r="F92" s="288"/>
      <c r="G92" s="288"/>
      <c r="H92" s="288"/>
    </row>
    <row r="93" spans="2:8" s="127" customFormat="1" ht="12.75">
      <c r="B93" s="135"/>
      <c r="C93" s="288"/>
      <c r="D93" s="288"/>
      <c r="E93" s="288"/>
      <c r="F93" s="288"/>
      <c r="G93" s="288"/>
      <c r="H93" s="288"/>
    </row>
    <row r="94" spans="2:8" s="127" customFormat="1" ht="12.75">
      <c r="B94" s="135"/>
      <c r="C94" s="288"/>
      <c r="D94" s="288"/>
      <c r="E94" s="288"/>
      <c r="F94" s="288"/>
      <c r="G94" s="288"/>
      <c r="H94" s="288"/>
    </row>
    <row r="95" spans="2:8" s="127" customFormat="1" ht="12.75">
      <c r="B95" s="135"/>
      <c r="C95" s="288"/>
      <c r="D95" s="288"/>
      <c r="E95" s="288"/>
      <c r="F95" s="288"/>
      <c r="G95" s="288"/>
      <c r="H95" s="288"/>
    </row>
    <row r="96" spans="2:8" s="127" customFormat="1" ht="12.75">
      <c r="B96" s="135"/>
      <c r="C96" s="288"/>
      <c r="D96" s="288"/>
      <c r="E96" s="288"/>
      <c r="F96" s="288"/>
      <c r="G96" s="288"/>
      <c r="H96" s="288"/>
    </row>
    <row r="97" spans="2:8" s="127" customFormat="1" ht="31.5" customHeight="1">
      <c r="B97" s="135"/>
      <c r="C97" s="288"/>
      <c r="D97" s="288"/>
      <c r="E97" s="288"/>
      <c r="F97" s="288"/>
      <c r="G97" s="288"/>
      <c r="H97" s="288"/>
    </row>
    <row r="98" spans="1:7" s="127" customFormat="1" ht="12.75">
      <c r="A98" s="120"/>
      <c r="B98" s="122"/>
      <c r="C98" s="156"/>
      <c r="D98" s="176"/>
      <c r="E98" s="124"/>
      <c r="F98" s="124"/>
      <c r="G98" s="171"/>
    </row>
    <row r="99" spans="1:7" s="127" customFormat="1" ht="12.75">
      <c r="A99" s="120"/>
      <c r="B99" s="122"/>
      <c r="C99" s="156"/>
      <c r="D99" s="176"/>
      <c r="E99" s="124"/>
      <c r="F99" s="124"/>
      <c r="G99" s="171"/>
    </row>
    <row r="100" spans="1:7" s="127" customFormat="1" ht="12.75">
      <c r="A100" s="120"/>
      <c r="B100" s="122"/>
      <c r="C100" s="156"/>
      <c r="D100" s="176"/>
      <c r="E100" s="124"/>
      <c r="F100" s="124"/>
      <c r="G100" s="171"/>
    </row>
    <row r="101" spans="1:7" s="127" customFormat="1" ht="12.75">
      <c r="A101" s="120"/>
      <c r="B101" s="122"/>
      <c r="C101" s="156"/>
      <c r="D101" s="176"/>
      <c r="E101" s="124"/>
      <c r="F101" s="124"/>
      <c r="G101" s="171"/>
    </row>
    <row r="102" spans="1:7" s="127" customFormat="1" ht="12.75">
      <c r="A102" s="120"/>
      <c r="B102" s="122"/>
      <c r="C102" s="156"/>
      <c r="D102" s="176"/>
      <c r="E102" s="124"/>
      <c r="F102" s="124"/>
      <c r="G102" s="171"/>
    </row>
    <row r="103" spans="1:7" s="127" customFormat="1" ht="12.75">
      <c r="A103" s="120"/>
      <c r="B103" s="122"/>
      <c r="C103" s="156"/>
      <c r="D103" s="176"/>
      <c r="E103" s="124"/>
      <c r="F103" s="124"/>
      <c r="G103" s="171"/>
    </row>
    <row r="104" spans="1:7" s="127" customFormat="1" ht="12.75">
      <c r="A104" s="120"/>
      <c r="B104" s="122"/>
      <c r="C104" s="156"/>
      <c r="D104" s="176"/>
      <c r="E104" s="124"/>
      <c r="F104" s="124"/>
      <c r="G104" s="171"/>
    </row>
    <row r="105" spans="1:7" s="127" customFormat="1" ht="12.75">
      <c r="A105" s="120"/>
      <c r="B105" s="122"/>
      <c r="C105" s="156"/>
      <c r="D105" s="176"/>
      <c r="E105" s="124"/>
      <c r="F105" s="124"/>
      <c r="G105" s="171"/>
    </row>
    <row r="106" spans="1:7" s="127" customFormat="1" ht="12.75">
      <c r="A106" s="120"/>
      <c r="B106" s="122"/>
      <c r="C106" s="156"/>
      <c r="D106" s="176"/>
      <c r="E106" s="124"/>
      <c r="F106" s="124"/>
      <c r="G106" s="171"/>
    </row>
    <row r="107" spans="1:7" s="127" customFormat="1" ht="12.75">
      <c r="A107" s="120"/>
      <c r="B107" s="122"/>
      <c r="C107" s="156"/>
      <c r="D107" s="176"/>
      <c r="E107" s="124"/>
      <c r="F107" s="124"/>
      <c r="G107" s="171"/>
    </row>
    <row r="108" spans="1:7" s="127" customFormat="1" ht="12.75">
      <c r="A108" s="120"/>
      <c r="B108" s="122"/>
      <c r="C108" s="156"/>
      <c r="D108" s="176"/>
      <c r="E108" s="124"/>
      <c r="F108" s="124"/>
      <c r="G108" s="171"/>
    </row>
    <row r="109" spans="1:7" s="127" customFormat="1" ht="12.75">
      <c r="A109" s="120"/>
      <c r="B109" s="122"/>
      <c r="C109" s="156"/>
      <c r="D109" s="176"/>
      <c r="E109" s="124"/>
      <c r="F109" s="124"/>
      <c r="G109" s="171"/>
    </row>
    <row r="110" spans="1:7" s="127" customFormat="1" ht="12.75">
      <c r="A110" s="120"/>
      <c r="B110" s="122"/>
      <c r="C110" s="156"/>
      <c r="D110" s="176"/>
      <c r="E110" s="124"/>
      <c r="F110" s="124"/>
      <c r="G110" s="171"/>
    </row>
    <row r="111" spans="1:7" s="127" customFormat="1" ht="12.75">
      <c r="A111" s="120"/>
      <c r="B111" s="122"/>
      <c r="C111" s="156"/>
      <c r="D111" s="176"/>
      <c r="E111" s="124"/>
      <c r="F111" s="124"/>
      <c r="G111" s="171"/>
    </row>
    <row r="112" spans="1:7" s="127" customFormat="1" ht="12.75">
      <c r="A112" s="120"/>
      <c r="B112" s="122"/>
      <c r="C112" s="156"/>
      <c r="D112" s="176"/>
      <c r="E112" s="124"/>
      <c r="F112" s="124"/>
      <c r="G112" s="171"/>
    </row>
    <row r="113" spans="1:7" s="127" customFormat="1" ht="12.75">
      <c r="A113" s="120"/>
      <c r="B113" s="122"/>
      <c r="C113" s="156"/>
      <c r="D113" s="176"/>
      <c r="E113" s="124"/>
      <c r="F113" s="124"/>
      <c r="G113" s="171"/>
    </row>
    <row r="114" spans="1:7" s="127" customFormat="1" ht="12.75">
      <c r="A114" s="120"/>
      <c r="B114" s="122"/>
      <c r="C114" s="156"/>
      <c r="D114" s="176"/>
      <c r="E114" s="124"/>
      <c r="F114" s="124"/>
      <c r="G114" s="171"/>
    </row>
    <row r="115" spans="1:7" s="127" customFormat="1" ht="12.75">
      <c r="A115" s="120"/>
      <c r="B115" s="122"/>
      <c r="C115" s="156"/>
      <c r="D115" s="176"/>
      <c r="E115" s="124"/>
      <c r="F115" s="124"/>
      <c r="G115" s="171"/>
    </row>
    <row r="116" spans="1:7" s="127" customFormat="1" ht="12.75">
      <c r="A116" s="120"/>
      <c r="B116" s="122"/>
      <c r="C116" s="156"/>
      <c r="D116" s="176"/>
      <c r="E116" s="124"/>
      <c r="F116" s="124"/>
      <c r="G116" s="171"/>
    </row>
    <row r="117" spans="1:7" s="127" customFormat="1" ht="12.75">
      <c r="A117" s="120"/>
      <c r="B117" s="122"/>
      <c r="C117" s="156"/>
      <c r="D117" s="176"/>
      <c r="E117" s="124"/>
      <c r="F117" s="124"/>
      <c r="G117" s="171"/>
    </row>
    <row r="118" spans="1:7" s="127" customFormat="1" ht="12.75">
      <c r="A118" s="120"/>
      <c r="B118" s="122"/>
      <c r="C118" s="156"/>
      <c r="D118" s="176"/>
      <c r="E118" s="124"/>
      <c r="F118" s="124"/>
      <c r="G118" s="171"/>
    </row>
    <row r="119" spans="1:7" s="127" customFormat="1" ht="12.75">
      <c r="A119" s="120"/>
      <c r="B119" s="122"/>
      <c r="C119" s="156"/>
      <c r="D119" s="176"/>
      <c r="E119" s="124"/>
      <c r="F119" s="124"/>
      <c r="G119" s="171"/>
    </row>
    <row r="120" spans="1:7" s="127" customFormat="1" ht="12.75">
      <c r="A120" s="120"/>
      <c r="B120" s="122"/>
      <c r="C120" s="156"/>
      <c r="D120" s="176"/>
      <c r="E120" s="124"/>
      <c r="F120" s="124"/>
      <c r="G120" s="171"/>
    </row>
    <row r="121" spans="1:7" s="127" customFormat="1" ht="12.75">
      <c r="A121" s="120"/>
      <c r="B121" s="122"/>
      <c r="C121" s="156"/>
      <c r="D121" s="176"/>
      <c r="E121" s="124"/>
      <c r="F121" s="124"/>
      <c r="G121" s="171"/>
    </row>
    <row r="122" spans="1:7" s="127" customFormat="1" ht="12.75">
      <c r="A122" s="120"/>
      <c r="B122" s="122"/>
      <c r="C122" s="156"/>
      <c r="D122" s="176"/>
      <c r="E122" s="124"/>
      <c r="F122" s="124"/>
      <c r="G122" s="171"/>
    </row>
    <row r="123" spans="1:7" s="127" customFormat="1" ht="12.75">
      <c r="A123" s="120"/>
      <c r="B123" s="122"/>
      <c r="C123" s="156"/>
      <c r="D123" s="176"/>
      <c r="E123" s="124"/>
      <c r="F123" s="124"/>
      <c r="G123" s="171"/>
    </row>
    <row r="124" spans="1:7" s="127" customFormat="1" ht="12.75">
      <c r="A124" s="120"/>
      <c r="B124" s="122"/>
      <c r="C124" s="156"/>
      <c r="D124" s="176"/>
      <c r="E124" s="124"/>
      <c r="F124" s="124"/>
      <c r="G124" s="171"/>
    </row>
    <row r="125" spans="1:7" s="127" customFormat="1" ht="12.75">
      <c r="A125" s="120"/>
      <c r="B125" s="122"/>
      <c r="C125" s="156"/>
      <c r="D125" s="176"/>
      <c r="E125" s="124"/>
      <c r="F125" s="124"/>
      <c r="G125" s="171"/>
    </row>
    <row r="126" spans="1:7" s="127" customFormat="1" ht="12.75">
      <c r="A126" s="120"/>
      <c r="B126" s="122"/>
      <c r="C126" s="156"/>
      <c r="D126" s="176"/>
      <c r="E126" s="124"/>
      <c r="F126" s="124"/>
      <c r="G126" s="171"/>
    </row>
    <row r="127" spans="1:7" s="127" customFormat="1" ht="12.75">
      <c r="A127" s="120"/>
      <c r="B127" s="122"/>
      <c r="C127" s="156"/>
      <c r="D127" s="176"/>
      <c r="E127" s="124"/>
      <c r="F127" s="124"/>
      <c r="G127" s="171"/>
    </row>
    <row r="128" spans="1:7" s="127" customFormat="1" ht="12.75">
      <c r="A128" s="120"/>
      <c r="B128" s="122"/>
      <c r="C128" s="156"/>
      <c r="D128" s="176"/>
      <c r="E128" s="124"/>
      <c r="F128" s="124"/>
      <c r="G128" s="171"/>
    </row>
    <row r="129" spans="1:7" s="127" customFormat="1" ht="12.75">
      <c r="A129" s="120"/>
      <c r="B129" s="122"/>
      <c r="C129" s="156"/>
      <c r="D129" s="176"/>
      <c r="E129" s="124"/>
      <c r="F129" s="124"/>
      <c r="G129" s="171"/>
    </row>
    <row r="130" spans="1:7" s="127" customFormat="1" ht="12.75">
      <c r="A130" s="120"/>
      <c r="B130" s="122"/>
      <c r="C130" s="156"/>
      <c r="D130" s="176"/>
      <c r="E130" s="124"/>
      <c r="F130" s="124"/>
      <c r="G130" s="171"/>
    </row>
    <row r="131" spans="1:7" s="127" customFormat="1" ht="12.75">
      <c r="A131" s="120"/>
      <c r="B131" s="122"/>
      <c r="C131" s="156"/>
      <c r="D131" s="176"/>
      <c r="E131" s="124"/>
      <c r="F131" s="124"/>
      <c r="G131" s="171"/>
    </row>
    <row r="132" spans="1:7" s="127" customFormat="1" ht="12.75">
      <c r="A132" s="120"/>
      <c r="B132" s="122"/>
      <c r="C132" s="156"/>
      <c r="D132" s="176"/>
      <c r="E132" s="124"/>
      <c r="F132" s="124"/>
      <c r="G132" s="171"/>
    </row>
    <row r="133" spans="1:7" s="127" customFormat="1" ht="12.75">
      <c r="A133" s="120"/>
      <c r="B133" s="122"/>
      <c r="C133" s="156"/>
      <c r="D133" s="176"/>
      <c r="E133" s="124"/>
      <c r="F133" s="124"/>
      <c r="G133" s="171"/>
    </row>
    <row r="134" spans="1:7" s="127" customFormat="1" ht="12.75">
      <c r="A134" s="120"/>
      <c r="B134" s="122"/>
      <c r="C134" s="156"/>
      <c r="D134" s="176"/>
      <c r="E134" s="124"/>
      <c r="F134" s="124"/>
      <c r="G134" s="171"/>
    </row>
    <row r="135" spans="1:7" s="127" customFormat="1" ht="12.75">
      <c r="A135" s="120"/>
      <c r="B135" s="122"/>
      <c r="C135" s="156"/>
      <c r="D135" s="176"/>
      <c r="E135" s="124"/>
      <c r="F135" s="124"/>
      <c r="G135" s="171"/>
    </row>
    <row r="136" spans="1:7" s="127" customFormat="1" ht="12.75">
      <c r="A136" s="120"/>
      <c r="B136" s="122"/>
      <c r="C136" s="156"/>
      <c r="D136" s="176"/>
      <c r="E136" s="124"/>
      <c r="F136" s="124"/>
      <c r="G136" s="171"/>
    </row>
    <row r="137" spans="1:7" s="127" customFormat="1" ht="12.75">
      <c r="A137" s="120"/>
      <c r="B137" s="122"/>
      <c r="C137" s="156"/>
      <c r="D137" s="176"/>
      <c r="E137" s="124"/>
      <c r="F137" s="124"/>
      <c r="G137" s="171"/>
    </row>
    <row r="138" spans="1:7" s="127" customFormat="1" ht="12.75">
      <c r="A138" s="120"/>
      <c r="B138" s="122"/>
      <c r="C138" s="156"/>
      <c r="D138" s="176"/>
      <c r="E138" s="124"/>
      <c r="F138" s="124"/>
      <c r="G138" s="171"/>
    </row>
    <row r="139" spans="1:7" s="127" customFormat="1" ht="12.75">
      <c r="A139" s="120"/>
      <c r="B139" s="122"/>
      <c r="C139" s="156"/>
      <c r="D139" s="176"/>
      <c r="E139" s="124"/>
      <c r="F139" s="124"/>
      <c r="G139" s="171"/>
    </row>
    <row r="140" spans="1:7" s="127" customFormat="1" ht="12.75">
      <c r="A140" s="120"/>
      <c r="B140" s="122"/>
      <c r="C140" s="156"/>
      <c r="D140" s="176"/>
      <c r="E140" s="124"/>
      <c r="F140" s="124"/>
      <c r="G140" s="171"/>
    </row>
    <row r="141" spans="1:8" s="127" customFormat="1" ht="12.75">
      <c r="A141" s="120"/>
      <c r="B141" s="122"/>
      <c r="C141" s="156"/>
      <c r="D141" s="176"/>
      <c r="E141" s="124"/>
      <c r="F141" s="124"/>
      <c r="G141" s="171"/>
      <c r="H141" s="142" t="s">
        <v>411</v>
      </c>
    </row>
  </sheetData>
  <sheetProtection password="E637" sheet="1" formatCells="0" formatColumns="0" formatRows="0" selectLockedCells="1"/>
  <mergeCells count="1">
    <mergeCell ref="C87:G87"/>
  </mergeCells>
  <printOptions/>
  <pageMargins left="0.7" right="0.7" top="0.75" bottom="0.75" header="0.3" footer="0.3"/>
  <pageSetup horizontalDpi="600" verticalDpi="600" orientation="portrait" paperSize="9" scale="77" r:id="rId1"/>
  <rowBreaks count="2" manualBreakCount="2">
    <brk id="33" max="255" man="1"/>
    <brk id="67" max="255" man="1"/>
  </rowBreaks>
</worksheet>
</file>

<file path=xl/worksheets/sheet5.xml><?xml version="1.0" encoding="utf-8"?>
<worksheet xmlns="http://schemas.openxmlformats.org/spreadsheetml/2006/main" xmlns:r="http://schemas.openxmlformats.org/officeDocument/2006/relationships">
  <dimension ref="A1:G469"/>
  <sheetViews>
    <sheetView view="pageBreakPreview" zoomScale="115" zoomScaleSheetLayoutView="115" zoomScalePageLayoutView="0" workbookViewId="0" topLeftCell="A31">
      <selection activeCell="F7" sqref="F7"/>
    </sheetView>
  </sheetViews>
  <sheetFormatPr defaultColWidth="13.75390625" defaultRowHeight="12.75"/>
  <cols>
    <col min="1" max="1" width="3.875" style="183" customWidth="1"/>
    <col min="2" max="2" width="1.37890625" style="184" customWidth="1"/>
    <col min="3" max="3" width="22.75390625" style="184" customWidth="1"/>
    <col min="4" max="4" width="10.875" style="183" customWidth="1"/>
    <col min="5" max="5" width="8.25390625" style="184" customWidth="1"/>
    <col min="6" max="6" width="12.875" style="186" customWidth="1"/>
    <col min="7" max="7" width="20.125" style="193" customWidth="1"/>
    <col min="8" max="16384" width="13.75390625" style="184" customWidth="1"/>
  </cols>
  <sheetData>
    <row r="1" spans="1:7" s="179" customFormat="1" ht="12.75">
      <c r="A1" s="178"/>
      <c r="C1" s="179" t="s">
        <v>412</v>
      </c>
      <c r="F1" s="180"/>
      <c r="G1" s="181"/>
    </row>
    <row r="2" spans="6:7" s="179" customFormat="1" ht="12.75">
      <c r="F2" s="180"/>
      <c r="G2" s="181"/>
    </row>
    <row r="3" spans="1:7" s="179" customFormat="1" ht="12.75">
      <c r="A3" s="178"/>
      <c r="C3" s="179" t="s">
        <v>413</v>
      </c>
      <c r="D3" s="178"/>
      <c r="F3" s="180"/>
      <c r="G3" s="182"/>
    </row>
    <row r="4" spans="3:7" ht="12.75">
      <c r="C4" s="185"/>
      <c r="F4" s="172" t="s">
        <v>426</v>
      </c>
      <c r="G4" s="172" t="s">
        <v>317</v>
      </c>
    </row>
    <row r="5" spans="1:7" ht="36.75" customHeight="1">
      <c r="A5" s="188">
        <v>1</v>
      </c>
      <c r="C5" s="515" t="s">
        <v>414</v>
      </c>
      <c r="D5" s="516"/>
      <c r="E5" s="516"/>
      <c r="G5" s="187"/>
    </row>
    <row r="6" ht="12.75">
      <c r="G6" s="187"/>
    </row>
    <row r="7" spans="3:7" ht="12.75">
      <c r="C7" s="184" t="s">
        <v>133</v>
      </c>
      <c r="D7" s="183">
        <v>221</v>
      </c>
      <c r="F7" s="448"/>
      <c r="G7" s="187">
        <f>ROUND(ROUND(D7,2)*ROUND(F7,2),2)</f>
        <v>0</v>
      </c>
    </row>
    <row r="8" ht="12.75">
      <c r="G8" s="187"/>
    </row>
    <row r="9" spans="1:7" ht="81" customHeight="1">
      <c r="A9" s="188">
        <v>3</v>
      </c>
      <c r="C9" s="513" t="s">
        <v>789</v>
      </c>
      <c r="D9" s="514"/>
      <c r="E9" s="514"/>
      <c r="G9" s="187"/>
    </row>
    <row r="10" ht="12" customHeight="1">
      <c r="G10" s="187"/>
    </row>
    <row r="11" spans="3:7" ht="12.75">
      <c r="C11" s="184" t="s">
        <v>133</v>
      </c>
      <c r="D11" s="183">
        <v>221</v>
      </c>
      <c r="F11" s="448"/>
      <c r="G11" s="187">
        <f>ROUND(ROUND(D11,2)*ROUND(F11,2),2)</f>
        <v>0</v>
      </c>
    </row>
    <row r="12" ht="12.75">
      <c r="G12" s="187"/>
    </row>
    <row r="13" spans="1:7" ht="40.5" customHeight="1">
      <c r="A13" s="188">
        <v>4</v>
      </c>
      <c r="C13" s="513" t="s">
        <v>415</v>
      </c>
      <c r="D13" s="513"/>
      <c r="E13" s="513"/>
      <c r="G13" s="187"/>
    </row>
    <row r="14" ht="12" customHeight="1">
      <c r="G14" s="187"/>
    </row>
    <row r="15" spans="3:7" ht="12.75">
      <c r="C15" s="184" t="s">
        <v>133</v>
      </c>
      <c r="D15" s="183">
        <v>209</v>
      </c>
      <c r="F15" s="448"/>
      <c r="G15" s="187">
        <f>ROUND(ROUND(D15,2)*ROUND(F15,2),2)</f>
        <v>0</v>
      </c>
    </row>
    <row r="16" ht="12.75">
      <c r="G16" s="187"/>
    </row>
    <row r="17" spans="1:7" ht="78" customHeight="1">
      <c r="A17" s="188">
        <v>5</v>
      </c>
      <c r="C17" s="513" t="s">
        <v>416</v>
      </c>
      <c r="D17" s="513"/>
      <c r="E17" s="513"/>
      <c r="G17" s="187"/>
    </row>
    <row r="18" ht="12" customHeight="1">
      <c r="G18" s="187"/>
    </row>
    <row r="19" spans="3:7" ht="12.75">
      <c r="C19" s="184" t="s">
        <v>133</v>
      </c>
      <c r="D19" s="183">
        <v>12</v>
      </c>
      <c r="F19" s="448"/>
      <c r="G19" s="187">
        <f>ROUND(ROUND(D19,2)*ROUND(F19,2),2)</f>
        <v>0</v>
      </c>
    </row>
    <row r="20" ht="12.75">
      <c r="G20" s="187"/>
    </row>
    <row r="21" spans="1:7" ht="28.5" customHeight="1">
      <c r="A21" s="188">
        <v>6</v>
      </c>
      <c r="C21" s="513" t="s">
        <v>417</v>
      </c>
      <c r="D21" s="514"/>
      <c r="E21" s="514"/>
      <c r="G21" s="187"/>
    </row>
    <row r="22" ht="12.75">
      <c r="G22" s="187"/>
    </row>
    <row r="23" spans="3:7" ht="12.75">
      <c r="C23" s="184" t="s">
        <v>19</v>
      </c>
      <c r="D23" s="183">
        <v>4</v>
      </c>
      <c r="F23" s="448"/>
      <c r="G23" s="187">
        <f>ROUND(ROUND(D23,2)*ROUND(F23,2),2)</f>
        <v>0</v>
      </c>
    </row>
    <row r="24" ht="12.75">
      <c r="G24" s="187"/>
    </row>
    <row r="25" spans="1:7" ht="28.5" customHeight="1">
      <c r="A25" s="188">
        <v>7</v>
      </c>
      <c r="C25" s="513" t="s">
        <v>418</v>
      </c>
      <c r="D25" s="514"/>
      <c r="E25" s="514"/>
      <c r="G25" s="187"/>
    </row>
    <row r="26" ht="12.75">
      <c r="G26" s="187"/>
    </row>
    <row r="27" spans="3:7" ht="12.75">
      <c r="C27" s="184" t="s">
        <v>133</v>
      </c>
      <c r="D27" s="183">
        <v>221</v>
      </c>
      <c r="F27" s="448"/>
      <c r="G27" s="187">
        <f>ROUND(ROUND(D27,2)*ROUND(F27,2),2)</f>
        <v>0</v>
      </c>
    </row>
    <row r="28" ht="12.75">
      <c r="G28" s="187"/>
    </row>
    <row r="29" spans="1:7" ht="81" customHeight="1">
      <c r="A29" s="188">
        <v>8</v>
      </c>
      <c r="C29" s="513" t="s">
        <v>419</v>
      </c>
      <c r="D29" s="513"/>
      <c r="E29" s="513"/>
      <c r="G29" s="187"/>
    </row>
    <row r="30" ht="12" customHeight="1">
      <c r="G30" s="187"/>
    </row>
    <row r="31" spans="3:7" ht="12.75">
      <c r="C31" s="184" t="s">
        <v>166</v>
      </c>
      <c r="D31" s="183">
        <v>3</v>
      </c>
      <c r="F31" s="448"/>
      <c r="G31" s="187">
        <f>ROUND(ROUND(D31,2)*ROUND(F31,2),2)</f>
        <v>0</v>
      </c>
    </row>
    <row r="32" ht="12.75">
      <c r="G32" s="187"/>
    </row>
    <row r="33" spans="1:7" ht="15.75" customHeight="1">
      <c r="A33" s="188">
        <v>11</v>
      </c>
      <c r="C33" s="513" t="s">
        <v>421</v>
      </c>
      <c r="D33" s="514"/>
      <c r="E33" s="514"/>
      <c r="G33" s="187"/>
    </row>
    <row r="34" ht="12.75">
      <c r="G34" s="187"/>
    </row>
    <row r="35" spans="3:7" ht="12.75">
      <c r="C35" s="184" t="s">
        <v>420</v>
      </c>
      <c r="D35" s="183">
        <v>18</v>
      </c>
      <c r="F35" s="309">
        <v>57</v>
      </c>
      <c r="G35" s="187">
        <f>ROUND(ROUND(D35,2)*ROUND(F35,2),2)</f>
        <v>1026</v>
      </c>
    </row>
    <row r="36" ht="12.75" customHeight="1" thickBot="1">
      <c r="G36" s="187"/>
    </row>
    <row r="37" spans="3:7" ht="13.5" thickTop="1">
      <c r="C37" s="189"/>
      <c r="D37" s="190"/>
      <c r="E37" s="189"/>
      <c r="F37" s="191"/>
      <c r="G37" s="192"/>
    </row>
    <row r="38" spans="1:7" s="179" customFormat="1" ht="12.75">
      <c r="A38" s="178"/>
      <c r="C38" s="179" t="s">
        <v>362</v>
      </c>
      <c r="D38" s="178"/>
      <c r="F38" s="180"/>
      <c r="G38" s="182">
        <f>SUM(G5:G35)</f>
        <v>1026</v>
      </c>
    </row>
    <row r="39" spans="1:7" s="179" customFormat="1" ht="12.75">
      <c r="A39" s="178"/>
      <c r="D39" s="178"/>
      <c r="F39" s="180"/>
      <c r="G39" s="182"/>
    </row>
    <row r="40" spans="1:7" ht="12.75">
      <c r="A40" s="178"/>
      <c r="B40" s="179"/>
      <c r="C40" s="179" t="s">
        <v>422</v>
      </c>
      <c r="D40" s="178"/>
      <c r="E40" s="179"/>
      <c r="F40" s="180"/>
      <c r="G40" s="181"/>
    </row>
    <row r="41" spans="1:7" ht="12.75">
      <c r="A41" s="178"/>
      <c r="B41" s="179"/>
      <c r="C41" s="179"/>
      <c r="D41" s="178"/>
      <c r="E41" s="179"/>
      <c r="F41" s="180"/>
      <c r="G41" s="181"/>
    </row>
    <row r="42" spans="1:7" ht="12.75">
      <c r="A42" s="178"/>
      <c r="B42" s="179"/>
      <c r="C42" s="179" t="s">
        <v>423</v>
      </c>
      <c r="D42" s="178"/>
      <c r="E42" s="179"/>
      <c r="F42" s="180"/>
      <c r="G42" s="181">
        <f>SUM(G38)</f>
        <v>1026</v>
      </c>
    </row>
    <row r="43" ht="13.5" thickBot="1"/>
    <row r="44" spans="3:7" ht="13.5" thickTop="1">
      <c r="C44" s="189"/>
      <c r="D44" s="190"/>
      <c r="E44" s="189"/>
      <c r="F44" s="191"/>
      <c r="G44" s="194"/>
    </row>
    <row r="45" spans="1:7" ht="12.75">
      <c r="A45" s="178"/>
      <c r="B45" s="179"/>
      <c r="C45" s="179" t="s">
        <v>362</v>
      </c>
      <c r="D45" s="178"/>
      <c r="E45" s="179"/>
      <c r="F45" s="180"/>
      <c r="G45" s="181">
        <f>SUM(G42:G42)</f>
        <v>1026</v>
      </c>
    </row>
    <row r="46" spans="1:7" ht="12.75">
      <c r="A46" s="178"/>
      <c r="B46" s="179"/>
      <c r="C46" s="179"/>
      <c r="D46" s="178"/>
      <c r="E46" s="179"/>
      <c r="F46" s="180"/>
      <c r="G46" s="181"/>
    </row>
    <row r="47" spans="1:7" ht="12.75">
      <c r="A47" s="178"/>
      <c r="B47" s="179"/>
      <c r="C47" s="179"/>
      <c r="D47" s="178"/>
      <c r="E47" s="179"/>
      <c r="F47" s="179" t="s">
        <v>424</v>
      </c>
      <c r="G47" s="181">
        <f>SUM(G45*0.22)</f>
        <v>225.72</v>
      </c>
    </row>
    <row r="48" spans="3:7" ht="13.5" thickBot="1">
      <c r="C48" s="195"/>
      <c r="D48" s="196"/>
      <c r="E48" s="195"/>
      <c r="F48" s="197"/>
      <c r="G48" s="198"/>
    </row>
    <row r="49" spans="1:7" ht="13.5" thickTop="1">
      <c r="A49" s="178"/>
      <c r="B49" s="179"/>
      <c r="C49" s="179"/>
      <c r="D49" s="178"/>
      <c r="E49" s="179"/>
      <c r="F49" s="180"/>
      <c r="G49" s="181">
        <f>SUM(G45:G47)</f>
        <v>1251.72</v>
      </c>
    </row>
    <row r="50" spans="2:5" s="127" customFormat="1" ht="12.75">
      <c r="B50" s="135"/>
      <c r="C50" s="129"/>
      <c r="D50" s="129"/>
      <c r="E50" s="138"/>
    </row>
    <row r="51" spans="2:5" s="127" customFormat="1" ht="12.75">
      <c r="B51" s="135"/>
      <c r="C51" s="136"/>
      <c r="D51" s="137"/>
      <c r="E51" s="138"/>
    </row>
    <row r="52" spans="2:5" s="127" customFormat="1" ht="12.75">
      <c r="B52" s="135"/>
      <c r="C52" s="136"/>
      <c r="D52" s="137"/>
      <c r="E52" s="138"/>
    </row>
    <row r="53" spans="2:5" s="127" customFormat="1" ht="12.75">
      <c r="B53" s="135"/>
      <c r="C53" s="136"/>
      <c r="D53" s="137"/>
      <c r="E53" s="138"/>
    </row>
    <row r="54" spans="2:5" s="127" customFormat="1" ht="12.75">
      <c r="B54" s="135"/>
      <c r="C54" s="136"/>
      <c r="D54" s="137"/>
      <c r="E54" s="138"/>
    </row>
    <row r="55" spans="2:5" s="127" customFormat="1" ht="12.75">
      <c r="B55" s="135"/>
      <c r="C55" s="136" t="s">
        <v>381</v>
      </c>
      <c r="D55" s="137"/>
      <c r="E55" s="138"/>
    </row>
    <row r="56" spans="2:5" s="127" customFormat="1" ht="12.75">
      <c r="B56" s="135"/>
      <c r="C56" s="136"/>
      <c r="D56" s="137"/>
      <c r="E56" s="138"/>
    </row>
    <row r="57" spans="2:7" s="127" customFormat="1" ht="12.75">
      <c r="B57" s="135"/>
      <c r="C57" s="510" t="s">
        <v>425</v>
      </c>
      <c r="D57" s="511"/>
      <c r="E57" s="511"/>
      <c r="F57" s="512"/>
      <c r="G57" s="512"/>
    </row>
    <row r="58" spans="2:7" s="127" customFormat="1" ht="12.75">
      <c r="B58" s="135"/>
      <c r="C58" s="511"/>
      <c r="D58" s="511"/>
      <c r="E58" s="511"/>
      <c r="F58" s="512"/>
      <c r="G58" s="512"/>
    </row>
    <row r="59" spans="2:7" s="127" customFormat="1" ht="12.75">
      <c r="B59" s="135"/>
      <c r="C59" s="511"/>
      <c r="D59" s="511"/>
      <c r="E59" s="511"/>
      <c r="F59" s="512"/>
      <c r="G59" s="512"/>
    </row>
    <row r="60" spans="2:7" s="127" customFormat="1" ht="12.75">
      <c r="B60" s="135"/>
      <c r="C60" s="511"/>
      <c r="D60" s="511"/>
      <c r="E60" s="511"/>
      <c r="F60" s="512"/>
      <c r="G60" s="512"/>
    </row>
    <row r="61" spans="2:7" s="127" customFormat="1" ht="12.75">
      <c r="B61" s="135"/>
      <c r="C61" s="511"/>
      <c r="D61" s="511"/>
      <c r="E61" s="511"/>
      <c r="F61" s="512"/>
      <c r="G61" s="512"/>
    </row>
    <row r="62" spans="2:7" s="127" customFormat="1" ht="12.75">
      <c r="B62" s="135"/>
      <c r="C62" s="511"/>
      <c r="D62" s="511"/>
      <c r="E62" s="511"/>
      <c r="F62" s="512"/>
      <c r="G62" s="512"/>
    </row>
    <row r="63" spans="2:7" s="127" customFormat="1" ht="12.75">
      <c r="B63" s="135"/>
      <c r="C63" s="511"/>
      <c r="D63" s="511"/>
      <c r="E63" s="511"/>
      <c r="F63" s="512"/>
      <c r="G63" s="512"/>
    </row>
    <row r="64" spans="2:7" s="127" customFormat="1" ht="12.75">
      <c r="B64" s="135"/>
      <c r="C64" s="511"/>
      <c r="D64" s="511"/>
      <c r="E64" s="511"/>
      <c r="F64" s="512"/>
      <c r="G64" s="512"/>
    </row>
    <row r="65" spans="2:7" s="127" customFormat="1" ht="12.75">
      <c r="B65" s="135"/>
      <c r="C65" s="511"/>
      <c r="D65" s="511"/>
      <c r="E65" s="511"/>
      <c r="F65" s="512"/>
      <c r="G65" s="512"/>
    </row>
    <row r="66" spans="2:7" s="127" customFormat="1" ht="12.75">
      <c r="B66" s="135"/>
      <c r="C66" s="511"/>
      <c r="D66" s="511"/>
      <c r="E66" s="511"/>
      <c r="F66" s="512"/>
      <c r="G66" s="512"/>
    </row>
    <row r="67" spans="2:7" s="127" customFormat="1" ht="57.75" customHeight="1">
      <c r="B67" s="135"/>
      <c r="C67" s="511"/>
      <c r="D67" s="511"/>
      <c r="E67" s="511"/>
      <c r="F67" s="512"/>
      <c r="G67" s="512"/>
    </row>
    <row r="138" ht="15.75">
      <c r="F138" s="199"/>
    </row>
    <row r="140" spans="6:7" ht="15.75">
      <c r="F140" s="184"/>
      <c r="G140" s="200"/>
    </row>
    <row r="190" ht="15.75">
      <c r="F190" s="199"/>
    </row>
    <row r="242" ht="15.75">
      <c r="F242" s="199"/>
    </row>
    <row r="253" ht="12.75" hidden="1"/>
    <row r="254" ht="12.75" hidden="1"/>
    <row r="257" ht="12.75" hidden="1"/>
    <row r="258" ht="12.75" hidden="1"/>
    <row r="263" ht="12.75" hidden="1"/>
    <row r="264" ht="12.75" hidden="1"/>
    <row r="300" ht="15.75">
      <c r="F300" s="199"/>
    </row>
    <row r="352" ht="15.75">
      <c r="F352" s="199"/>
    </row>
    <row r="365" ht="13.5" thickBot="1"/>
    <row r="366" spans="3:7" ht="13.5" thickTop="1">
      <c r="C366" s="189"/>
      <c r="D366" s="190"/>
      <c r="E366" s="189"/>
      <c r="F366" s="191"/>
      <c r="G366" s="194"/>
    </row>
    <row r="367" spans="1:7" s="179" customFormat="1" ht="12.75">
      <c r="A367" s="178"/>
      <c r="D367" s="178"/>
      <c r="F367" s="180"/>
      <c r="G367" s="181"/>
    </row>
    <row r="403" ht="15.75">
      <c r="F403" s="199"/>
    </row>
    <row r="419" spans="1:7" ht="12.75">
      <c r="A419" s="178"/>
      <c r="B419" s="179"/>
      <c r="C419" s="179"/>
      <c r="D419" s="178"/>
      <c r="E419" s="179"/>
      <c r="F419" s="180"/>
      <c r="G419" s="181"/>
    </row>
    <row r="420" spans="1:7" ht="12.75">
      <c r="A420" s="178"/>
      <c r="B420" s="179"/>
      <c r="C420" s="179"/>
      <c r="D420" s="178"/>
      <c r="E420" s="179"/>
      <c r="F420" s="180"/>
      <c r="G420" s="181"/>
    </row>
    <row r="421" spans="1:7" ht="12.75">
      <c r="A421" s="178"/>
      <c r="B421" s="179"/>
      <c r="C421" s="179"/>
      <c r="D421" s="178"/>
      <c r="E421" s="179"/>
      <c r="F421" s="180"/>
      <c r="G421" s="181"/>
    </row>
    <row r="422" spans="1:7" ht="12.75">
      <c r="A422" s="178"/>
      <c r="B422" s="179"/>
      <c r="C422" s="179"/>
      <c r="D422" s="178"/>
      <c r="E422" s="179"/>
      <c r="F422" s="180"/>
      <c r="G422" s="181"/>
    </row>
    <row r="423" spans="1:7" ht="12.75">
      <c r="A423" s="178"/>
      <c r="B423" s="179"/>
      <c r="C423" s="179"/>
      <c r="D423" s="178"/>
      <c r="E423" s="179"/>
      <c r="F423" s="180"/>
      <c r="G423" s="181"/>
    </row>
    <row r="425" ht="13.5" thickBot="1"/>
    <row r="426" spans="3:7" ht="13.5" thickTop="1">
      <c r="C426" s="189"/>
      <c r="D426" s="190"/>
      <c r="E426" s="189"/>
      <c r="F426" s="191"/>
      <c r="G426" s="194"/>
    </row>
    <row r="427" spans="1:7" ht="12.75">
      <c r="A427" s="178"/>
      <c r="B427" s="179"/>
      <c r="C427" s="179"/>
      <c r="D427" s="178"/>
      <c r="E427" s="179"/>
      <c r="F427" s="180"/>
      <c r="G427" s="181"/>
    </row>
    <row r="428" spans="1:7" ht="12.75">
      <c r="A428" s="178"/>
      <c r="B428" s="179"/>
      <c r="C428" s="179"/>
      <c r="D428" s="178"/>
      <c r="E428" s="179"/>
      <c r="F428" s="179"/>
      <c r="G428" s="181"/>
    </row>
    <row r="429" spans="3:7" ht="13.5" thickBot="1">
      <c r="C429" s="195"/>
      <c r="D429" s="196"/>
      <c r="E429" s="195"/>
      <c r="F429" s="197"/>
      <c r="G429" s="198"/>
    </row>
    <row r="430" spans="1:7" ht="13.5" thickTop="1">
      <c r="A430" s="178"/>
      <c r="B430" s="179"/>
      <c r="C430" s="179"/>
      <c r="D430" s="178"/>
      <c r="E430" s="179"/>
      <c r="F430" s="180"/>
      <c r="G430" s="181"/>
    </row>
    <row r="456" ht="15.75">
      <c r="F456" s="199"/>
    </row>
    <row r="458" ht="12.75">
      <c r="F458" s="184"/>
    </row>
    <row r="460" s="179" customFormat="1" ht="12.75">
      <c r="G460" s="201"/>
    </row>
    <row r="461" s="179" customFormat="1" ht="12.75">
      <c r="G461" s="201"/>
    </row>
    <row r="462" s="179" customFormat="1" ht="12.75">
      <c r="G462" s="201"/>
    </row>
    <row r="463" spans="1:7" ht="12.75">
      <c r="A463" s="184"/>
      <c r="D463" s="184"/>
      <c r="F463" s="184"/>
      <c r="G463" s="202"/>
    </row>
    <row r="464" spans="1:7" ht="12.75">
      <c r="A464" s="184"/>
      <c r="D464" s="184"/>
      <c r="F464" s="184"/>
      <c r="G464" s="202"/>
    </row>
    <row r="465" spans="1:7" ht="12.75">
      <c r="A465" s="184"/>
      <c r="D465" s="184"/>
      <c r="F465" s="184"/>
      <c r="G465" s="202"/>
    </row>
    <row r="466" s="179" customFormat="1" ht="12.75">
      <c r="G466" s="201"/>
    </row>
    <row r="467" s="179" customFormat="1" ht="12.75">
      <c r="G467" s="201"/>
    </row>
    <row r="468" spans="1:7" ht="12.75">
      <c r="A468" s="184"/>
      <c r="D468" s="184"/>
      <c r="F468" s="184"/>
      <c r="G468" s="202"/>
    </row>
    <row r="469" s="179" customFormat="1" ht="12.75">
      <c r="G469" s="201"/>
    </row>
  </sheetData>
  <sheetProtection password="E637" sheet="1" formatCells="0" formatColumns="0" formatRows="0" selectLockedCells="1"/>
  <mergeCells count="9">
    <mergeCell ref="C57:G67"/>
    <mergeCell ref="C25:E25"/>
    <mergeCell ref="C29:E29"/>
    <mergeCell ref="C33:E33"/>
    <mergeCell ref="C5:E5"/>
    <mergeCell ref="C9:E9"/>
    <mergeCell ref="C13:E13"/>
    <mergeCell ref="C17:E17"/>
    <mergeCell ref="C21:E21"/>
  </mergeCells>
  <printOptions/>
  <pageMargins left="0.7" right="0.7" top="0.75" bottom="0.75" header="0.3" footer="0.3"/>
  <pageSetup horizontalDpi="600" verticalDpi="600" orientation="portrait" paperSize="9" scale="82" r:id="rId1"/>
  <rowBreaks count="1" manualBreakCount="1">
    <brk id="32" max="255" man="1"/>
  </rowBreaks>
</worksheet>
</file>

<file path=xl/worksheets/sheet6.xml><?xml version="1.0" encoding="utf-8"?>
<worksheet xmlns="http://schemas.openxmlformats.org/spreadsheetml/2006/main" xmlns:r="http://schemas.openxmlformats.org/officeDocument/2006/relationships">
  <dimension ref="A1:J339"/>
  <sheetViews>
    <sheetView tabSelected="1" view="pageBreakPreview" zoomScale="130" zoomScaleSheetLayoutView="130" zoomScalePageLayoutView="0" workbookViewId="0" topLeftCell="A272">
      <selection activeCell="G239" sqref="G239"/>
    </sheetView>
  </sheetViews>
  <sheetFormatPr defaultColWidth="9.00390625" defaultRowHeight="12.75"/>
  <cols>
    <col min="1" max="6" width="9.125" style="313" customWidth="1"/>
    <col min="7" max="7" width="9.375" style="408" bestFit="1" customWidth="1"/>
    <col min="8" max="8" width="9.125" style="313" customWidth="1"/>
    <col min="9" max="9" width="14.125" style="408" customWidth="1"/>
    <col min="10" max="16384" width="9.125" style="313" customWidth="1"/>
  </cols>
  <sheetData>
    <row r="1" ht="20.25">
      <c r="B1" s="314" t="s">
        <v>427</v>
      </c>
    </row>
    <row r="4" spans="1:10" ht="12.75">
      <c r="A4" s="315"/>
      <c r="B4" s="316" t="s">
        <v>428</v>
      </c>
      <c r="C4" s="316" t="s">
        <v>429</v>
      </c>
      <c r="D4" s="315"/>
      <c r="E4" s="315"/>
      <c r="F4" s="315"/>
      <c r="G4" s="317"/>
      <c r="H4" s="315"/>
      <c r="I4" s="317"/>
      <c r="J4" s="315"/>
    </row>
    <row r="5" spans="1:10" ht="12.75">
      <c r="A5" s="315"/>
      <c r="B5" s="315"/>
      <c r="C5" s="315"/>
      <c r="D5" s="315"/>
      <c r="E5" s="315"/>
      <c r="F5" s="315"/>
      <c r="G5" s="317"/>
      <c r="H5" s="315"/>
      <c r="I5" s="317"/>
      <c r="J5" s="315"/>
    </row>
    <row r="6" spans="1:10" ht="12.75">
      <c r="A6" s="315"/>
      <c r="B6" s="315" t="s">
        <v>430</v>
      </c>
      <c r="C6" s="315"/>
      <c r="D6" s="315"/>
      <c r="E6" s="315"/>
      <c r="F6" s="315"/>
      <c r="G6" s="317"/>
      <c r="H6" s="315"/>
      <c r="I6" s="317">
        <f>+I151</f>
        <v>0</v>
      </c>
      <c r="J6" s="318" t="s">
        <v>431</v>
      </c>
    </row>
    <row r="7" spans="1:10" ht="12.75">
      <c r="A7" s="315"/>
      <c r="B7" s="315"/>
      <c r="C7" s="315"/>
      <c r="D7" s="315"/>
      <c r="E7" s="315"/>
      <c r="F7" s="315"/>
      <c r="G7" s="317"/>
      <c r="H7" s="315"/>
      <c r="I7" s="317"/>
      <c r="J7" s="315"/>
    </row>
    <row r="8" spans="1:10" ht="12.75">
      <c r="A8" s="315"/>
      <c r="B8" s="315" t="s">
        <v>432</v>
      </c>
      <c r="C8" s="315"/>
      <c r="D8" s="315"/>
      <c r="E8" s="315"/>
      <c r="F8" s="315"/>
      <c r="G8" s="317"/>
      <c r="H8" s="315"/>
      <c r="I8" s="317">
        <f>+I198</f>
        <v>0</v>
      </c>
      <c r="J8" s="318" t="s">
        <v>431</v>
      </c>
    </row>
    <row r="9" spans="1:10" ht="12.75">
      <c r="A9" s="315"/>
      <c r="B9" s="315"/>
      <c r="C9" s="315"/>
      <c r="D9" s="315"/>
      <c r="E9" s="315"/>
      <c r="F9" s="315"/>
      <c r="G9" s="317"/>
      <c r="H9" s="315"/>
      <c r="I9" s="317"/>
      <c r="J9" s="315"/>
    </row>
    <row r="10" spans="1:10" ht="12.75">
      <c r="A10" s="315"/>
      <c r="B10" s="319" t="s">
        <v>433</v>
      </c>
      <c r="C10" s="319"/>
      <c r="D10" s="319"/>
      <c r="E10" s="319"/>
      <c r="F10" s="319"/>
      <c r="G10" s="320"/>
      <c r="H10" s="319"/>
      <c r="I10" s="320">
        <f>+I251</f>
        <v>0</v>
      </c>
      <c r="J10" s="321" t="s">
        <v>431</v>
      </c>
    </row>
    <row r="11" spans="1:10" ht="12.75">
      <c r="A11" s="315"/>
      <c r="B11" s="315"/>
      <c r="C11" s="315"/>
      <c r="D11" s="315"/>
      <c r="E11" s="315"/>
      <c r="F11" s="315"/>
      <c r="G11" s="317"/>
      <c r="H11" s="315"/>
      <c r="I11" s="317"/>
      <c r="J11" s="315"/>
    </row>
    <row r="12" spans="1:10" ht="12.75">
      <c r="A12" s="315"/>
      <c r="B12" s="322" t="s">
        <v>434</v>
      </c>
      <c r="C12" s="322"/>
      <c r="D12" s="322"/>
      <c r="E12" s="322"/>
      <c r="F12" s="322"/>
      <c r="G12" s="323"/>
      <c r="H12" s="322"/>
      <c r="I12" s="323">
        <f>SUM(I6:I10)</f>
        <v>0</v>
      </c>
      <c r="J12" s="318" t="s">
        <v>431</v>
      </c>
    </row>
    <row r="13" spans="1:10" ht="12.75">
      <c r="A13" s="315"/>
      <c r="B13" s="322"/>
      <c r="C13" s="322"/>
      <c r="D13" s="322"/>
      <c r="E13" s="322"/>
      <c r="F13" s="322"/>
      <c r="G13" s="323"/>
      <c r="H13" s="322"/>
      <c r="I13" s="323"/>
      <c r="J13" s="322"/>
    </row>
    <row r="14" spans="1:10" ht="12.75">
      <c r="A14" s="315"/>
      <c r="B14" s="324"/>
      <c r="C14" s="315"/>
      <c r="D14" s="315"/>
      <c r="E14" s="315"/>
      <c r="F14" s="325" t="s">
        <v>435</v>
      </c>
      <c r="G14" s="317"/>
      <c r="H14" s="315"/>
      <c r="I14" s="326">
        <f>+I12/B215</f>
        <v>0</v>
      </c>
      <c r="J14" s="318" t="s">
        <v>436</v>
      </c>
    </row>
    <row r="15" spans="1:10" ht="12.75">
      <c r="A15" s="315"/>
      <c r="B15" s="324"/>
      <c r="C15" s="315"/>
      <c r="D15" s="315"/>
      <c r="E15" s="315"/>
      <c r="F15" s="325"/>
      <c r="G15" s="317"/>
      <c r="H15" s="315"/>
      <c r="I15" s="326"/>
      <c r="J15" s="322"/>
    </row>
    <row r="16" spans="1:10" ht="12.75">
      <c r="A16" s="315"/>
      <c r="B16" s="315"/>
      <c r="C16" s="318"/>
      <c r="D16" s="318"/>
      <c r="E16" s="318"/>
      <c r="F16" s="318"/>
      <c r="G16" s="327"/>
      <c r="H16" s="318"/>
      <c r="I16" s="327"/>
      <c r="J16" s="318"/>
    </row>
    <row r="17" spans="1:10" ht="12.75">
      <c r="A17" s="315"/>
      <c r="B17" s="315" t="s">
        <v>805</v>
      </c>
      <c r="C17" s="318"/>
      <c r="D17" s="318"/>
      <c r="E17" s="318"/>
      <c r="F17" s="318"/>
      <c r="G17" s="327"/>
      <c r="H17" s="318"/>
      <c r="I17" s="327">
        <f>+I339</f>
        <v>0</v>
      </c>
      <c r="J17" s="318" t="s">
        <v>431</v>
      </c>
    </row>
    <row r="18" spans="1:10" ht="12.75">
      <c r="A18" s="315"/>
      <c r="B18" s="315"/>
      <c r="C18" s="318"/>
      <c r="D18" s="318"/>
      <c r="E18" s="318"/>
      <c r="F18" s="318"/>
      <c r="G18" s="327"/>
      <c r="H18" s="318"/>
      <c r="I18" s="327"/>
      <c r="J18" s="318"/>
    </row>
    <row r="19" spans="1:10" ht="12.75">
      <c r="A19" s="315"/>
      <c r="B19" s="318"/>
      <c r="C19" s="318"/>
      <c r="D19" s="318"/>
      <c r="E19" s="318"/>
      <c r="F19" s="318"/>
      <c r="G19" s="327"/>
      <c r="H19" s="318"/>
      <c r="I19" s="327"/>
      <c r="J19" s="328"/>
    </row>
    <row r="20" spans="1:10" ht="12.75">
      <c r="A20" s="315"/>
      <c r="B20" s="329" t="s">
        <v>437</v>
      </c>
      <c r="C20" s="330"/>
      <c r="D20" s="330"/>
      <c r="E20" s="330"/>
      <c r="F20" s="330"/>
      <c r="G20" s="452"/>
      <c r="H20" s="330"/>
      <c r="I20" s="331">
        <f>+I12+SUM(I16:I17)</f>
        <v>0</v>
      </c>
      <c r="J20" s="332" t="s">
        <v>431</v>
      </c>
    </row>
    <row r="21" spans="1:10" ht="12.75">
      <c r="A21" s="315"/>
      <c r="B21" s="318"/>
      <c r="C21" s="318"/>
      <c r="D21" s="318"/>
      <c r="E21" s="318"/>
      <c r="F21" s="318"/>
      <c r="G21" s="327"/>
      <c r="H21" s="318"/>
      <c r="I21" s="327"/>
      <c r="J21" s="328"/>
    </row>
    <row r="22" spans="1:10" ht="12.75">
      <c r="A22" s="315"/>
      <c r="B22" s="318"/>
      <c r="C22" s="318"/>
      <c r="D22" s="318"/>
      <c r="E22" s="318"/>
      <c r="F22" s="318"/>
      <c r="G22" s="327"/>
      <c r="H22" s="318"/>
      <c r="I22" s="327"/>
      <c r="J22" s="328"/>
    </row>
    <row r="23" spans="1:10" ht="12.75">
      <c r="A23" s="315"/>
      <c r="B23" s="324"/>
      <c r="C23" s="315"/>
      <c r="D23" s="315"/>
      <c r="E23" s="315"/>
      <c r="F23" s="315"/>
      <c r="G23" s="317"/>
      <c r="H23" s="315"/>
      <c r="I23" s="326"/>
      <c r="J23" s="322"/>
    </row>
    <row r="24" spans="1:10" ht="12.75">
      <c r="A24" s="315"/>
      <c r="B24" s="318" t="s">
        <v>438</v>
      </c>
      <c r="C24" s="315"/>
      <c r="D24" s="315"/>
      <c r="E24" s="315"/>
      <c r="F24" s="315"/>
      <c r="G24" s="317"/>
      <c r="H24" s="315"/>
      <c r="I24" s="326"/>
      <c r="J24" s="322"/>
    </row>
    <row r="25" spans="1:10" ht="12.75">
      <c r="A25" s="315"/>
      <c r="B25" s="318" t="s">
        <v>439</v>
      </c>
      <c r="C25" s="315"/>
      <c r="D25" s="315"/>
      <c r="E25" s="315"/>
      <c r="F25" s="315"/>
      <c r="G25" s="317"/>
      <c r="H25" s="315"/>
      <c r="I25" s="333"/>
      <c r="J25" s="334"/>
    </row>
    <row r="26" spans="1:10" ht="12.75">
      <c r="A26" s="315"/>
      <c r="B26" s="318"/>
      <c r="C26" s="315"/>
      <c r="D26" s="315"/>
      <c r="E26" s="315"/>
      <c r="F26" s="315"/>
      <c r="G26" s="317"/>
      <c r="H26" s="315"/>
      <c r="I26" s="317"/>
      <c r="J26" s="315"/>
    </row>
    <row r="27" spans="1:10" ht="12.75">
      <c r="A27" s="335"/>
      <c r="B27" s="318" t="s">
        <v>440</v>
      </c>
      <c r="C27" s="315"/>
      <c r="D27" s="315"/>
      <c r="E27" s="315"/>
      <c r="F27" s="315"/>
      <c r="G27" s="317"/>
      <c r="H27" s="315"/>
      <c r="I27" s="317"/>
      <c r="J27" s="315"/>
    </row>
    <row r="28" spans="1:10" ht="12.75">
      <c r="A28" s="335"/>
      <c r="B28" s="315"/>
      <c r="C28" s="315"/>
      <c r="D28" s="315"/>
      <c r="E28" s="315"/>
      <c r="F28" s="315"/>
      <c r="G28" s="317"/>
      <c r="H28" s="315"/>
      <c r="I28" s="317"/>
      <c r="J28" s="315"/>
    </row>
    <row r="29" spans="1:10" ht="12.75">
      <c r="A29" s="335"/>
      <c r="B29" s="315" t="s">
        <v>441</v>
      </c>
      <c r="C29" s="315"/>
      <c r="D29" s="315"/>
      <c r="E29" s="315"/>
      <c r="F29" s="315"/>
      <c r="G29" s="317"/>
      <c r="H29" s="315"/>
      <c r="I29" s="317"/>
      <c r="J29" s="315"/>
    </row>
    <row r="30" spans="1:10" ht="12.75">
      <c r="A30" s="335"/>
      <c r="B30" s="315" t="s">
        <v>442</v>
      </c>
      <c r="C30" s="315"/>
      <c r="D30" s="315"/>
      <c r="E30" s="315"/>
      <c r="F30" s="315"/>
      <c r="G30" s="317"/>
      <c r="H30" s="315"/>
      <c r="I30" s="317"/>
      <c r="J30" s="315"/>
    </row>
    <row r="31" spans="1:10" ht="12.75">
      <c r="A31" s="315"/>
      <c r="B31" s="315" t="s">
        <v>443</v>
      </c>
      <c r="C31" s="315"/>
      <c r="D31" s="315"/>
      <c r="E31" s="315"/>
      <c r="F31" s="315"/>
      <c r="G31" s="317"/>
      <c r="H31" s="315"/>
      <c r="I31" s="317"/>
      <c r="J31" s="315"/>
    </row>
    <row r="32" spans="1:10" ht="12.75">
      <c r="A32" s="315"/>
      <c r="B32" s="315"/>
      <c r="C32" s="315"/>
      <c r="D32" s="315"/>
      <c r="E32" s="315"/>
      <c r="F32" s="315"/>
      <c r="G32" s="317"/>
      <c r="H32" s="315"/>
      <c r="I32" s="317"/>
      <c r="J32" s="315"/>
    </row>
    <row r="33" spans="1:10" ht="12.75">
      <c r="A33" s="335"/>
      <c r="B33" s="315" t="s">
        <v>444</v>
      </c>
      <c r="C33" s="315"/>
      <c r="D33" s="315"/>
      <c r="E33" s="315"/>
      <c r="F33" s="315"/>
      <c r="G33" s="317"/>
      <c r="H33" s="315"/>
      <c r="I33" s="317"/>
      <c r="J33" s="315"/>
    </row>
    <row r="34" spans="1:10" ht="12.75">
      <c r="A34" s="315"/>
      <c r="B34" s="315" t="s">
        <v>445</v>
      </c>
      <c r="C34" s="315"/>
      <c r="D34" s="315"/>
      <c r="E34" s="315"/>
      <c r="F34" s="315"/>
      <c r="G34" s="317"/>
      <c r="H34" s="315"/>
      <c r="I34" s="317"/>
      <c r="J34" s="315"/>
    </row>
    <row r="35" spans="1:10" ht="12.75">
      <c r="A35" s="315"/>
      <c r="B35" s="315"/>
      <c r="C35" s="315"/>
      <c r="D35" s="315"/>
      <c r="E35" s="315"/>
      <c r="F35" s="315"/>
      <c r="G35" s="317"/>
      <c r="H35" s="315"/>
      <c r="I35" s="317"/>
      <c r="J35" s="315"/>
    </row>
    <row r="36" spans="1:10" ht="12.75">
      <c r="A36" s="315"/>
      <c r="B36" s="315" t="s">
        <v>446</v>
      </c>
      <c r="C36" s="315"/>
      <c r="D36" s="315"/>
      <c r="E36" s="315"/>
      <c r="F36" s="315"/>
      <c r="G36" s="317"/>
      <c r="H36" s="315"/>
      <c r="I36" s="317"/>
      <c r="J36" s="315"/>
    </row>
    <row r="37" spans="1:10" ht="12.75">
      <c r="A37" s="315"/>
      <c r="B37" s="315"/>
      <c r="C37" s="315"/>
      <c r="D37" s="315"/>
      <c r="E37" s="315"/>
      <c r="F37" s="315"/>
      <c r="G37" s="317"/>
      <c r="H37" s="315"/>
      <c r="I37" s="317"/>
      <c r="J37" s="315"/>
    </row>
    <row r="38" spans="1:10" ht="12.75">
      <c r="A38" s="315"/>
      <c r="B38" s="315" t="s">
        <v>447</v>
      </c>
      <c r="C38" s="315"/>
      <c r="D38" s="315"/>
      <c r="E38" s="315"/>
      <c r="F38" s="315"/>
      <c r="G38" s="317"/>
      <c r="H38" s="315"/>
      <c r="I38" s="317"/>
      <c r="J38" s="315"/>
    </row>
    <row r="39" spans="1:10" ht="12.75">
      <c r="A39" s="315"/>
      <c r="B39" s="315" t="s">
        <v>448</v>
      </c>
      <c r="C39" s="315"/>
      <c r="D39" s="315"/>
      <c r="E39" s="315"/>
      <c r="F39" s="315"/>
      <c r="G39" s="317"/>
      <c r="H39" s="315"/>
      <c r="I39" s="317"/>
      <c r="J39" s="315"/>
    </row>
    <row r="40" spans="1:10" ht="12.75">
      <c r="A40" s="315"/>
      <c r="B40" s="315"/>
      <c r="C40" s="315"/>
      <c r="D40" s="315"/>
      <c r="E40" s="315"/>
      <c r="F40" s="315"/>
      <c r="G40" s="317"/>
      <c r="H40" s="315"/>
      <c r="I40" s="317"/>
      <c r="J40" s="315"/>
    </row>
    <row r="41" spans="1:10" ht="12.75">
      <c r="A41" s="315"/>
      <c r="B41" s="315" t="s">
        <v>449</v>
      </c>
      <c r="C41" s="315"/>
      <c r="D41" s="315"/>
      <c r="E41" s="315"/>
      <c r="F41" s="315"/>
      <c r="G41" s="317"/>
      <c r="H41" s="315"/>
      <c r="I41" s="317"/>
      <c r="J41" s="315"/>
    </row>
    <row r="42" spans="1:10" ht="12.75">
      <c r="A42" s="315"/>
      <c r="B42" s="315" t="s">
        <v>450</v>
      </c>
      <c r="C42" s="315"/>
      <c r="D42" s="315"/>
      <c r="E42" s="315"/>
      <c r="F42" s="315"/>
      <c r="G42" s="317"/>
      <c r="H42" s="315"/>
      <c r="I42" s="317"/>
      <c r="J42" s="315"/>
    </row>
    <row r="43" spans="1:10" ht="12.75">
      <c r="A43" s="315"/>
      <c r="B43" s="315"/>
      <c r="C43" s="315"/>
      <c r="D43" s="315"/>
      <c r="E43" s="315"/>
      <c r="F43" s="315"/>
      <c r="G43" s="317"/>
      <c r="H43" s="315"/>
      <c r="I43" s="317"/>
      <c r="J43" s="315"/>
    </row>
    <row r="44" spans="1:10" ht="12.75">
      <c r="A44" s="315"/>
      <c r="B44" s="336" t="s">
        <v>451</v>
      </c>
      <c r="C44" s="315"/>
      <c r="D44" s="315"/>
      <c r="E44" s="315"/>
      <c r="F44" s="315"/>
      <c r="G44" s="317"/>
      <c r="H44" s="315"/>
      <c r="I44" s="317"/>
      <c r="J44" s="315"/>
    </row>
    <row r="45" spans="1:10" ht="12.75">
      <c r="A45" s="315"/>
      <c r="B45" s="315"/>
      <c r="C45" s="315"/>
      <c r="D45" s="315"/>
      <c r="E45" s="315"/>
      <c r="F45" s="315"/>
      <c r="G45" s="317"/>
      <c r="H45" s="315"/>
      <c r="I45" s="317"/>
      <c r="J45" s="315"/>
    </row>
    <row r="46" spans="1:10" ht="12.75">
      <c r="A46" s="315"/>
      <c r="B46" s="336" t="s">
        <v>452</v>
      </c>
      <c r="C46" s="315"/>
      <c r="D46" s="315"/>
      <c r="E46" s="315"/>
      <c r="F46" s="315"/>
      <c r="G46" s="317"/>
      <c r="H46" s="315"/>
      <c r="I46" s="317"/>
      <c r="J46" s="315"/>
    </row>
    <row r="47" spans="1:10" ht="12.75">
      <c r="A47" s="315"/>
      <c r="B47" s="336" t="s">
        <v>453</v>
      </c>
      <c r="C47" s="315"/>
      <c r="D47" s="315"/>
      <c r="E47" s="315"/>
      <c r="F47" s="315"/>
      <c r="G47" s="317"/>
      <c r="H47" s="315"/>
      <c r="I47" s="317"/>
      <c r="J47" s="315"/>
    </row>
    <row r="48" spans="1:10" ht="12.75">
      <c r="A48" s="315"/>
      <c r="B48" s="336" t="s">
        <v>454</v>
      </c>
      <c r="C48" s="315"/>
      <c r="D48" s="315"/>
      <c r="E48" s="315"/>
      <c r="F48" s="315"/>
      <c r="G48" s="317"/>
      <c r="H48" s="315"/>
      <c r="I48" s="317"/>
      <c r="J48" s="315"/>
    </row>
    <row r="49" spans="1:10" ht="12.75">
      <c r="A49" s="315"/>
      <c r="B49" s="336"/>
      <c r="C49" s="315"/>
      <c r="D49" s="315"/>
      <c r="E49" s="315"/>
      <c r="F49" s="315"/>
      <c r="G49" s="317"/>
      <c r="H49" s="315"/>
      <c r="I49" s="317"/>
      <c r="J49" s="315"/>
    </row>
    <row r="50" spans="1:10" ht="12.75">
      <c r="A50" s="315"/>
      <c r="B50" s="336"/>
      <c r="C50" s="315"/>
      <c r="D50" s="315"/>
      <c r="E50" s="315"/>
      <c r="F50" s="315"/>
      <c r="G50" s="317"/>
      <c r="H50" s="315"/>
      <c r="I50" s="317"/>
      <c r="J50" s="315"/>
    </row>
    <row r="51" spans="1:10" ht="12.75">
      <c r="A51" s="315"/>
      <c r="B51" s="336" t="s">
        <v>381</v>
      </c>
      <c r="C51" s="315"/>
      <c r="D51" s="315"/>
      <c r="E51" s="315"/>
      <c r="F51" s="315"/>
      <c r="G51" s="317"/>
      <c r="H51" s="315"/>
      <c r="I51" s="317"/>
      <c r="J51" s="315"/>
    </row>
    <row r="52" spans="1:10" ht="12.75">
      <c r="A52" s="315"/>
      <c r="B52" s="336" t="s">
        <v>455</v>
      </c>
      <c r="C52" s="315"/>
      <c r="D52" s="315"/>
      <c r="E52" s="315"/>
      <c r="F52" s="315"/>
      <c r="G52" s="317"/>
      <c r="H52" s="315"/>
      <c r="I52" s="317"/>
      <c r="J52" s="315"/>
    </row>
    <row r="53" spans="1:10" ht="12.75">
      <c r="A53" s="315"/>
      <c r="B53" s="336" t="s">
        <v>456</v>
      </c>
      <c r="C53" s="315"/>
      <c r="D53" s="315"/>
      <c r="E53" s="315"/>
      <c r="F53" s="315"/>
      <c r="G53" s="317"/>
      <c r="H53" s="315"/>
      <c r="I53" s="317"/>
      <c r="J53" s="315"/>
    </row>
    <row r="54" spans="1:10" ht="12.75">
      <c r="A54" s="315"/>
      <c r="B54" s="336" t="s">
        <v>457</v>
      </c>
      <c r="C54" s="315"/>
      <c r="D54" s="315"/>
      <c r="E54" s="315"/>
      <c r="F54" s="315"/>
      <c r="G54" s="317"/>
      <c r="H54" s="315"/>
      <c r="I54" s="317"/>
      <c r="J54" s="315"/>
    </row>
    <row r="55" spans="1:10" ht="12.75">
      <c r="A55" s="315"/>
      <c r="B55" s="336" t="s">
        <v>458</v>
      </c>
      <c r="C55" s="315"/>
      <c r="D55" s="315"/>
      <c r="E55" s="315"/>
      <c r="F55" s="315"/>
      <c r="G55" s="317"/>
      <c r="H55" s="315"/>
      <c r="I55" s="317"/>
      <c r="J55" s="315"/>
    </row>
    <row r="56" spans="1:10" ht="12.75">
      <c r="A56" s="315"/>
      <c r="B56" s="336"/>
      <c r="C56" s="315"/>
      <c r="D56" s="315"/>
      <c r="E56" s="315"/>
      <c r="F56" s="315"/>
      <c r="G56" s="317"/>
      <c r="H56" s="315"/>
      <c r="I56" s="317"/>
      <c r="J56" s="315"/>
    </row>
    <row r="57" spans="1:10" ht="12.75">
      <c r="A57" s="315"/>
      <c r="B57" s="336"/>
      <c r="C57" s="315"/>
      <c r="D57" s="315"/>
      <c r="E57" s="315"/>
      <c r="F57" s="315"/>
      <c r="G57" s="317"/>
      <c r="H57" s="315"/>
      <c r="I57" s="317"/>
      <c r="J57" s="315"/>
    </row>
    <row r="58" spans="1:10" ht="12.75">
      <c r="A58" s="315"/>
      <c r="B58" s="315"/>
      <c r="C58" s="315"/>
      <c r="D58" s="315"/>
      <c r="E58" s="315"/>
      <c r="F58" s="315"/>
      <c r="G58" s="317"/>
      <c r="H58" s="315"/>
      <c r="I58" s="317"/>
      <c r="J58" s="315"/>
    </row>
    <row r="59" spans="1:10" ht="12.75">
      <c r="A59" s="315"/>
      <c r="B59" s="315"/>
      <c r="C59" s="315"/>
      <c r="D59" s="315"/>
      <c r="E59" s="315"/>
      <c r="F59" s="315"/>
      <c r="G59" s="317"/>
      <c r="H59" s="315"/>
      <c r="I59" s="317"/>
      <c r="J59" s="315"/>
    </row>
    <row r="60" spans="1:10" ht="12.75">
      <c r="A60" s="315"/>
      <c r="B60" s="315"/>
      <c r="C60" s="315"/>
      <c r="D60" s="315"/>
      <c r="E60" s="315"/>
      <c r="F60" s="315"/>
      <c r="G60" s="317"/>
      <c r="H60" s="315"/>
      <c r="I60" s="317"/>
      <c r="J60" s="315"/>
    </row>
    <row r="61" spans="1:10" ht="12.75">
      <c r="A61" s="315"/>
      <c r="B61" s="315"/>
      <c r="C61" s="315"/>
      <c r="D61" s="315"/>
      <c r="E61" s="315"/>
      <c r="F61" s="315"/>
      <c r="G61" s="317"/>
      <c r="H61" s="315"/>
      <c r="I61" s="317"/>
      <c r="J61" s="315"/>
    </row>
    <row r="62" spans="1:10" ht="12.75">
      <c r="A62" s="315"/>
      <c r="B62" s="315"/>
      <c r="C62" s="315"/>
      <c r="D62" s="315"/>
      <c r="E62" s="315"/>
      <c r="F62" s="315"/>
      <c r="G62" s="317"/>
      <c r="H62" s="315"/>
      <c r="I62" s="317"/>
      <c r="J62" s="315"/>
    </row>
    <row r="63" spans="1:10" ht="12.75">
      <c r="A63" s="315"/>
      <c r="B63" s="315"/>
      <c r="C63" s="315"/>
      <c r="D63" s="315"/>
      <c r="E63" s="315"/>
      <c r="F63" s="315"/>
      <c r="G63" s="317"/>
      <c r="H63" s="315"/>
      <c r="I63" s="317"/>
      <c r="J63" s="315"/>
    </row>
    <row r="64" spans="1:10" ht="12.75">
      <c r="A64" s="315"/>
      <c r="B64" s="315"/>
      <c r="C64" s="315"/>
      <c r="D64" s="315"/>
      <c r="E64" s="315"/>
      <c r="F64" s="315"/>
      <c r="G64" s="317"/>
      <c r="H64" s="315"/>
      <c r="I64" s="317"/>
      <c r="J64" s="315"/>
    </row>
    <row r="65" spans="1:10" ht="12.75">
      <c r="A65" s="315"/>
      <c r="B65" s="315"/>
      <c r="C65" s="315"/>
      <c r="D65" s="315"/>
      <c r="E65" s="315"/>
      <c r="F65" s="315"/>
      <c r="G65" s="317"/>
      <c r="H65" s="315"/>
      <c r="I65" s="317"/>
      <c r="J65" s="315"/>
    </row>
    <row r="66" spans="1:10" ht="12.75">
      <c r="A66" s="315"/>
      <c r="B66" s="315"/>
      <c r="C66" s="315"/>
      <c r="D66" s="315"/>
      <c r="E66" s="315"/>
      <c r="F66" s="315"/>
      <c r="G66" s="317"/>
      <c r="H66" s="315"/>
      <c r="I66" s="317"/>
      <c r="J66" s="315"/>
    </row>
    <row r="67" spans="1:10" ht="12.75">
      <c r="A67" s="315"/>
      <c r="B67" s="315"/>
      <c r="C67" s="315"/>
      <c r="D67" s="315"/>
      <c r="E67" s="315"/>
      <c r="F67" s="315"/>
      <c r="G67" s="317"/>
      <c r="H67" s="315"/>
      <c r="I67" s="317"/>
      <c r="J67" s="315"/>
    </row>
    <row r="68" spans="1:10" ht="12.75">
      <c r="A68" s="315"/>
      <c r="B68" s="315"/>
      <c r="C68" s="315"/>
      <c r="D68" s="315"/>
      <c r="E68" s="315"/>
      <c r="F68" s="315"/>
      <c r="G68" s="317"/>
      <c r="H68" s="315"/>
      <c r="I68" s="317"/>
      <c r="J68" s="315"/>
    </row>
    <row r="69" spans="1:10" ht="12.75">
      <c r="A69" s="315"/>
      <c r="B69" s="315"/>
      <c r="C69" s="315"/>
      <c r="D69" s="315"/>
      <c r="E69" s="315"/>
      <c r="F69" s="315"/>
      <c r="G69" s="317"/>
      <c r="H69" s="315"/>
      <c r="I69" s="317"/>
      <c r="J69" s="315"/>
    </row>
    <row r="70" spans="1:10" ht="12.75">
      <c r="A70" s="315"/>
      <c r="B70" s="315"/>
      <c r="C70" s="315"/>
      <c r="D70" s="315"/>
      <c r="E70" s="315"/>
      <c r="F70" s="315"/>
      <c r="G70" s="317"/>
      <c r="H70" s="315"/>
      <c r="I70" s="317"/>
      <c r="J70" s="315"/>
    </row>
    <row r="71" spans="1:10" ht="12.75">
      <c r="A71" s="337"/>
      <c r="B71" s="337" t="s">
        <v>459</v>
      </c>
      <c r="C71" s="337" t="str">
        <f>+C4</f>
        <v>JAVNI VODOVOD ''P'' NL DN100</v>
      </c>
      <c r="D71" s="337"/>
      <c r="E71" s="337"/>
      <c r="F71" s="337"/>
      <c r="G71" s="409"/>
      <c r="H71" s="337"/>
      <c r="I71" s="409"/>
      <c r="J71" s="337"/>
    </row>
    <row r="72" spans="1:10" ht="12.75">
      <c r="A72" s="315"/>
      <c r="B72" s="315"/>
      <c r="C72" s="315"/>
      <c r="D72" s="315"/>
      <c r="E72" s="315"/>
      <c r="F72" s="315"/>
      <c r="G72" s="317"/>
      <c r="H72" s="315"/>
      <c r="I72" s="317"/>
      <c r="J72" s="315"/>
    </row>
    <row r="73" spans="1:10" ht="12.75">
      <c r="A73" s="315"/>
      <c r="B73" s="315"/>
      <c r="C73" s="315"/>
      <c r="D73" s="315"/>
      <c r="E73" s="315"/>
      <c r="F73" s="315"/>
      <c r="G73" s="317"/>
      <c r="H73" s="315"/>
      <c r="I73" s="317"/>
      <c r="J73" s="315"/>
    </row>
    <row r="74" spans="1:10" ht="12.75">
      <c r="A74" s="338" t="s">
        <v>460</v>
      </c>
      <c r="B74" s="315"/>
      <c r="C74" s="315"/>
      <c r="D74" s="315"/>
      <c r="E74" s="315"/>
      <c r="F74" s="315"/>
      <c r="G74" s="317"/>
      <c r="H74" s="315"/>
      <c r="I74" s="317"/>
      <c r="J74" s="315"/>
    </row>
    <row r="75" spans="1:10" ht="12.75">
      <c r="A75" s="315"/>
      <c r="B75" s="315"/>
      <c r="C75" s="315"/>
      <c r="D75" s="315"/>
      <c r="E75" s="315"/>
      <c r="F75" s="315"/>
      <c r="G75" s="317"/>
      <c r="H75" s="315"/>
      <c r="I75" s="317"/>
      <c r="J75" s="315"/>
    </row>
    <row r="76" spans="1:10" ht="12.75">
      <c r="A76" s="315" t="s">
        <v>461</v>
      </c>
      <c r="B76" s="315" t="s">
        <v>462</v>
      </c>
      <c r="C76" s="315"/>
      <c r="D76" s="315"/>
      <c r="E76" s="315"/>
      <c r="F76" s="315"/>
      <c r="G76" s="317"/>
      <c r="H76" s="315"/>
      <c r="I76" s="317"/>
      <c r="J76" s="315"/>
    </row>
    <row r="77" spans="1:10" ht="12.75">
      <c r="A77" s="315"/>
      <c r="B77" s="315" t="s">
        <v>463</v>
      </c>
      <c r="C77" s="315"/>
      <c r="D77" s="315"/>
      <c r="E77" s="315"/>
      <c r="F77" s="315"/>
      <c r="G77" s="317"/>
      <c r="H77" s="315"/>
      <c r="I77" s="317"/>
      <c r="J77" s="315"/>
    </row>
    <row r="78" spans="1:10" ht="12.75">
      <c r="A78" s="315"/>
      <c r="B78" s="315" t="s">
        <v>464</v>
      </c>
      <c r="C78" s="315"/>
      <c r="D78" s="315"/>
      <c r="E78" s="315"/>
      <c r="F78" s="315"/>
      <c r="G78" s="317"/>
      <c r="H78" s="315"/>
      <c r="I78" s="317"/>
      <c r="J78" s="315"/>
    </row>
    <row r="79" spans="1:10" ht="12.75">
      <c r="A79" s="315"/>
      <c r="B79" s="315" t="s">
        <v>465</v>
      </c>
      <c r="C79" s="315"/>
      <c r="D79" s="315"/>
      <c r="E79" s="315"/>
      <c r="F79" s="315"/>
      <c r="G79" s="317"/>
      <c r="H79" s="315"/>
      <c r="I79" s="317"/>
      <c r="J79" s="315"/>
    </row>
    <row r="80" spans="1:10" ht="12.75">
      <c r="A80" s="315"/>
      <c r="B80" s="315" t="s">
        <v>466</v>
      </c>
      <c r="C80" s="315"/>
      <c r="D80" s="315"/>
      <c r="E80" s="315"/>
      <c r="F80" s="315"/>
      <c r="G80" s="317"/>
      <c r="H80" s="315"/>
      <c r="I80" s="317"/>
      <c r="J80" s="315"/>
    </row>
    <row r="81" spans="1:10" ht="12.75">
      <c r="A81" s="315"/>
      <c r="B81" s="315" t="s">
        <v>467</v>
      </c>
      <c r="C81" s="315"/>
      <c r="D81" s="315"/>
      <c r="E81" s="315"/>
      <c r="F81" s="315"/>
      <c r="G81" s="317"/>
      <c r="H81" s="315"/>
      <c r="I81" s="317"/>
      <c r="J81" s="315"/>
    </row>
    <row r="82" spans="1:10" ht="12.75">
      <c r="A82" s="315"/>
      <c r="B82" s="315"/>
      <c r="C82" s="315"/>
      <c r="D82" s="315"/>
      <c r="E82" s="315"/>
      <c r="F82" s="315"/>
      <c r="G82" s="317"/>
      <c r="H82" s="315"/>
      <c r="I82" s="317"/>
      <c r="J82" s="315"/>
    </row>
    <row r="83" spans="1:10" ht="12.75">
      <c r="A83" s="315"/>
      <c r="B83" s="315" t="s">
        <v>19</v>
      </c>
      <c r="C83" s="339">
        <v>1</v>
      </c>
      <c r="D83" s="315"/>
      <c r="E83" s="340"/>
      <c r="F83" s="340"/>
      <c r="G83" s="466"/>
      <c r="H83" s="315"/>
      <c r="I83" s="410">
        <f>ROUND(ROUND(C83,2)*ROUND(G83,2),2)</f>
        <v>0</v>
      </c>
      <c r="J83" s="318" t="s">
        <v>431</v>
      </c>
    </row>
    <row r="84" spans="1:10" ht="12.75">
      <c r="A84" s="315"/>
      <c r="B84" s="315"/>
      <c r="C84" s="339"/>
      <c r="D84" s="315"/>
      <c r="E84" s="340"/>
      <c r="F84" s="340"/>
      <c r="G84" s="420"/>
      <c r="H84" s="315"/>
      <c r="I84" s="410"/>
      <c r="J84" s="315"/>
    </row>
    <row r="85" spans="1:10" ht="12.75">
      <c r="A85" s="315" t="s">
        <v>468</v>
      </c>
      <c r="B85" s="315" t="s">
        <v>469</v>
      </c>
      <c r="C85" s="315"/>
      <c r="D85" s="315"/>
      <c r="E85" s="315"/>
      <c r="F85" s="315"/>
      <c r="G85" s="317"/>
      <c r="H85" s="315"/>
      <c r="I85" s="410"/>
      <c r="J85" s="315"/>
    </row>
    <row r="86" spans="1:10" ht="12.75">
      <c r="A86" s="315"/>
      <c r="B86" s="315" t="s">
        <v>470</v>
      </c>
      <c r="C86" s="315"/>
      <c r="D86" s="315"/>
      <c r="E86" s="315"/>
      <c r="F86" s="315"/>
      <c r="G86" s="317"/>
      <c r="H86" s="315"/>
      <c r="I86" s="410"/>
      <c r="J86" s="315"/>
    </row>
    <row r="87" spans="1:10" ht="12.75">
      <c r="A87" s="315"/>
      <c r="B87" s="315" t="s">
        <v>471</v>
      </c>
      <c r="C87" s="315"/>
      <c r="D87" s="315"/>
      <c r="E87" s="315"/>
      <c r="F87" s="315"/>
      <c r="G87" s="317"/>
      <c r="H87" s="315"/>
      <c r="I87" s="410"/>
      <c r="J87" s="315"/>
    </row>
    <row r="88" spans="1:10" ht="12.75">
      <c r="A88" s="315"/>
      <c r="B88" s="315"/>
      <c r="C88" s="315"/>
      <c r="D88" s="315"/>
      <c r="E88" s="315"/>
      <c r="F88" s="315"/>
      <c r="G88" s="317"/>
      <c r="H88" s="315"/>
      <c r="I88" s="410"/>
      <c r="J88" s="315"/>
    </row>
    <row r="89" spans="1:10" ht="12.75">
      <c r="A89" s="315"/>
      <c r="B89" s="315" t="s">
        <v>19</v>
      </c>
      <c r="C89" s="343">
        <v>3</v>
      </c>
      <c r="D89" s="315"/>
      <c r="E89" s="340"/>
      <c r="F89" s="340"/>
      <c r="G89" s="467"/>
      <c r="H89" s="315"/>
      <c r="I89" s="410">
        <f>ROUND(ROUND(C89,2)*ROUND(G89,2),2)</f>
        <v>0</v>
      </c>
      <c r="J89" s="318" t="s">
        <v>431</v>
      </c>
    </row>
    <row r="90" spans="1:10" ht="12.75">
      <c r="A90" s="315"/>
      <c r="B90" s="315"/>
      <c r="C90" s="343"/>
      <c r="D90" s="315"/>
      <c r="E90" s="340"/>
      <c r="F90" s="340"/>
      <c r="G90" s="453"/>
      <c r="H90" s="315"/>
      <c r="I90" s="410"/>
      <c r="J90" s="315"/>
    </row>
    <row r="91" spans="1:10" ht="12.75">
      <c r="A91" s="315" t="s">
        <v>472</v>
      </c>
      <c r="B91" s="315" t="s">
        <v>473</v>
      </c>
      <c r="C91" s="315"/>
      <c r="D91" s="315"/>
      <c r="E91" s="315"/>
      <c r="F91" s="315"/>
      <c r="G91" s="317"/>
      <c r="H91" s="315"/>
      <c r="I91" s="410"/>
      <c r="J91" s="315"/>
    </row>
    <row r="92" spans="1:10" ht="12.75">
      <c r="A92" s="315"/>
      <c r="B92" s="315" t="s">
        <v>474</v>
      </c>
      <c r="C92" s="315"/>
      <c r="D92" s="315"/>
      <c r="E92" s="315"/>
      <c r="F92" s="315"/>
      <c r="G92" s="317"/>
      <c r="H92" s="315"/>
      <c r="I92" s="410"/>
      <c r="J92" s="315"/>
    </row>
    <row r="93" spans="1:10" ht="12.75">
      <c r="A93" s="315"/>
      <c r="B93" s="315" t="s">
        <v>475</v>
      </c>
      <c r="C93" s="315"/>
      <c r="D93" s="315"/>
      <c r="E93" s="315"/>
      <c r="F93" s="315"/>
      <c r="G93" s="317"/>
      <c r="H93" s="315"/>
      <c r="I93" s="410"/>
      <c r="J93" s="315"/>
    </row>
    <row r="94" spans="1:10" ht="12.75">
      <c r="A94" s="315"/>
      <c r="B94" s="315" t="s">
        <v>476</v>
      </c>
      <c r="C94" s="315"/>
      <c r="D94" s="315"/>
      <c r="E94" s="315"/>
      <c r="F94" s="315"/>
      <c r="G94" s="317"/>
      <c r="H94" s="315"/>
      <c r="I94" s="410"/>
      <c r="J94" s="315"/>
    </row>
    <row r="95" spans="1:10" ht="12.75">
      <c r="A95" s="315"/>
      <c r="B95" s="315" t="s">
        <v>477</v>
      </c>
      <c r="C95" s="315"/>
      <c r="D95" s="339">
        <v>70</v>
      </c>
      <c r="E95" s="315" t="s">
        <v>478</v>
      </c>
      <c r="F95" s="315"/>
      <c r="G95" s="317"/>
      <c r="H95" s="315"/>
      <c r="I95" s="410"/>
      <c r="J95" s="315"/>
    </row>
    <row r="96" spans="1:10" ht="12.75">
      <c r="A96" s="315"/>
      <c r="B96" s="315" t="s">
        <v>479</v>
      </c>
      <c r="C96" s="339">
        <v>35</v>
      </c>
      <c r="D96" s="315"/>
      <c r="E96" s="340"/>
      <c r="F96" s="340"/>
      <c r="G96" s="467"/>
      <c r="H96" s="315"/>
      <c r="I96" s="410">
        <f>ROUND(ROUND(C96,2)*ROUND(G96,2),2)</f>
        <v>0</v>
      </c>
      <c r="J96" s="318" t="s">
        <v>431</v>
      </c>
    </row>
    <row r="97" spans="1:10" ht="12.75">
      <c r="A97" s="315"/>
      <c r="B97" s="315"/>
      <c r="C97" s="339"/>
      <c r="D97" s="315"/>
      <c r="E97" s="340"/>
      <c r="F97" s="340"/>
      <c r="G97" s="420"/>
      <c r="H97" s="315"/>
      <c r="I97" s="410"/>
      <c r="J97" s="315"/>
    </row>
    <row r="98" spans="1:10" ht="12.75">
      <c r="A98" s="315" t="s">
        <v>481</v>
      </c>
      <c r="B98" s="315" t="s">
        <v>482</v>
      </c>
      <c r="C98" s="315"/>
      <c r="D98" s="315"/>
      <c r="E98" s="315"/>
      <c r="F98" s="315"/>
      <c r="G98" s="317"/>
      <c r="H98" s="315"/>
      <c r="I98" s="410"/>
      <c r="J98" s="315"/>
    </row>
    <row r="99" spans="1:10" ht="12.75">
      <c r="A99" s="315"/>
      <c r="B99" s="315"/>
      <c r="C99" s="315"/>
      <c r="D99" s="315"/>
      <c r="E99" s="315"/>
      <c r="F99" s="315"/>
      <c r="G99" s="317"/>
      <c r="H99" s="315"/>
      <c r="I99" s="410"/>
      <c r="J99" s="315"/>
    </row>
    <row r="100" spans="1:10" ht="12.75">
      <c r="A100" s="315"/>
      <c r="B100" s="315" t="s">
        <v>37</v>
      </c>
      <c r="C100" s="339">
        <v>2</v>
      </c>
      <c r="D100" s="315"/>
      <c r="E100" s="340"/>
      <c r="F100" s="340"/>
      <c r="G100" s="467"/>
      <c r="H100" s="315"/>
      <c r="I100" s="410">
        <f>ROUND(ROUND(C100,2)*ROUND(G100,2),2)</f>
        <v>0</v>
      </c>
      <c r="J100" s="318" t="s">
        <v>431</v>
      </c>
    </row>
    <row r="101" spans="1:10" ht="12.75">
      <c r="A101" s="315"/>
      <c r="B101" s="315"/>
      <c r="C101" s="339"/>
      <c r="D101" s="315"/>
      <c r="E101" s="340"/>
      <c r="F101" s="340"/>
      <c r="G101" s="420"/>
      <c r="H101" s="315"/>
      <c r="I101" s="410"/>
      <c r="J101" s="315"/>
    </row>
    <row r="102" spans="1:10" ht="12.75">
      <c r="A102" s="315" t="s">
        <v>483</v>
      </c>
      <c r="B102" s="315" t="s">
        <v>484</v>
      </c>
      <c r="C102" s="315"/>
      <c r="D102" s="315"/>
      <c r="E102" s="315"/>
      <c r="F102" s="315"/>
      <c r="G102" s="317"/>
      <c r="H102" s="315"/>
      <c r="I102" s="410"/>
      <c r="J102" s="315"/>
    </row>
    <row r="103" spans="1:10" ht="12.75">
      <c r="A103" s="315"/>
      <c r="B103" s="315" t="s">
        <v>485</v>
      </c>
      <c r="C103" s="315"/>
      <c r="D103" s="315"/>
      <c r="E103" s="315"/>
      <c r="F103" s="315"/>
      <c r="G103" s="317"/>
      <c r="H103" s="315"/>
      <c r="I103" s="410"/>
      <c r="J103" s="315"/>
    </row>
    <row r="104" spans="1:10" ht="12.75">
      <c r="A104" s="315"/>
      <c r="B104" s="315"/>
      <c r="C104" s="315"/>
      <c r="D104" s="315"/>
      <c r="E104" s="315"/>
      <c r="F104" s="315"/>
      <c r="G104" s="317"/>
      <c r="H104" s="315"/>
      <c r="I104" s="410"/>
      <c r="J104" s="315"/>
    </row>
    <row r="105" spans="1:10" ht="12.75">
      <c r="A105" s="315"/>
      <c r="B105" s="315" t="s">
        <v>249</v>
      </c>
      <c r="C105" s="345">
        <v>44.26099999999999</v>
      </c>
      <c r="D105" s="315"/>
      <c r="E105" s="340"/>
      <c r="F105" s="340"/>
      <c r="G105" s="467"/>
      <c r="H105" s="315"/>
      <c r="I105" s="410">
        <f>ROUND(ROUND(C105,2)*ROUND(G105,2),2)</f>
        <v>0</v>
      </c>
      <c r="J105" s="318" t="s">
        <v>431</v>
      </c>
    </row>
    <row r="106" spans="1:10" ht="12.75">
      <c r="A106" s="315"/>
      <c r="B106" s="315"/>
      <c r="C106" s="345"/>
      <c r="D106" s="315"/>
      <c r="E106" s="340"/>
      <c r="F106" s="340"/>
      <c r="G106" s="453"/>
      <c r="H106" s="315"/>
      <c r="I106" s="410"/>
      <c r="J106" s="318"/>
    </row>
    <row r="107" spans="1:10" ht="12.75">
      <c r="A107" s="315" t="s">
        <v>486</v>
      </c>
      <c r="B107" s="315" t="s">
        <v>487</v>
      </c>
      <c r="C107" s="315"/>
      <c r="D107" s="315"/>
      <c r="E107" s="315"/>
      <c r="F107" s="315"/>
      <c r="G107" s="317"/>
      <c r="H107" s="315"/>
      <c r="I107" s="410"/>
      <c r="J107" s="315"/>
    </row>
    <row r="108" spans="1:10" ht="12.75">
      <c r="A108" s="315"/>
      <c r="B108" s="315" t="s">
        <v>790</v>
      </c>
      <c r="C108" s="315"/>
      <c r="D108" s="315"/>
      <c r="E108" s="315"/>
      <c r="F108" s="315"/>
      <c r="G108" s="317"/>
      <c r="H108" s="315"/>
      <c r="I108" s="410"/>
      <c r="J108" s="315"/>
    </row>
    <row r="109" spans="1:10" ht="12.75">
      <c r="A109" s="315"/>
      <c r="B109" s="315"/>
      <c r="C109" s="315"/>
      <c r="D109" s="315"/>
      <c r="E109" s="315"/>
      <c r="F109" s="315"/>
      <c r="G109" s="317"/>
      <c r="H109" s="315"/>
      <c r="I109" s="410"/>
      <c r="J109" s="315"/>
    </row>
    <row r="110" spans="1:10" ht="12.75">
      <c r="A110" s="315"/>
      <c r="B110" s="315" t="s">
        <v>479</v>
      </c>
      <c r="C110" s="339">
        <v>4.791158575208599</v>
      </c>
      <c r="D110" s="315"/>
      <c r="E110" s="340"/>
      <c r="F110" s="340"/>
      <c r="G110" s="467"/>
      <c r="H110" s="315"/>
      <c r="I110" s="410">
        <f>ROUND(ROUND(C110,2)*ROUND(G110,2),2)</f>
        <v>0</v>
      </c>
      <c r="J110" s="318" t="s">
        <v>431</v>
      </c>
    </row>
    <row r="111" spans="1:10" ht="12.75">
      <c r="A111" s="315"/>
      <c r="B111" s="315"/>
      <c r="C111" s="345"/>
      <c r="D111" s="315"/>
      <c r="E111" s="340"/>
      <c r="F111" s="340"/>
      <c r="G111" s="453"/>
      <c r="H111" s="315"/>
      <c r="I111" s="410"/>
      <c r="J111" s="318"/>
    </row>
    <row r="112" spans="1:10" ht="12.75">
      <c r="A112" s="315" t="s">
        <v>488</v>
      </c>
      <c r="B112" s="315" t="s">
        <v>489</v>
      </c>
      <c r="C112" s="315"/>
      <c r="D112" s="315"/>
      <c r="E112" s="315"/>
      <c r="F112" s="315"/>
      <c r="G112" s="317"/>
      <c r="H112" s="315"/>
      <c r="I112" s="410"/>
      <c r="J112" s="315"/>
    </row>
    <row r="113" spans="1:10" ht="12.75">
      <c r="A113" s="315"/>
      <c r="B113" s="315" t="s">
        <v>490</v>
      </c>
      <c r="C113" s="315"/>
      <c r="D113" s="315"/>
      <c r="E113" s="315"/>
      <c r="F113" s="315"/>
      <c r="G113" s="317"/>
      <c r="H113" s="315"/>
      <c r="I113" s="410"/>
      <c r="J113" s="315"/>
    </row>
    <row r="114" spans="1:10" ht="12.75">
      <c r="A114" s="315"/>
      <c r="B114" s="315" t="s">
        <v>491</v>
      </c>
      <c r="C114" s="315"/>
      <c r="D114" s="315"/>
      <c r="E114" s="315"/>
      <c r="F114" s="315"/>
      <c r="G114" s="317"/>
      <c r="H114" s="315"/>
      <c r="I114" s="410"/>
      <c r="J114" s="315"/>
    </row>
    <row r="115" spans="1:10" ht="12.75">
      <c r="A115" s="315"/>
      <c r="B115" s="315" t="s">
        <v>492</v>
      </c>
      <c r="C115" s="315"/>
      <c r="D115" s="315"/>
      <c r="E115" s="315"/>
      <c r="F115" s="315"/>
      <c r="G115" s="317"/>
      <c r="H115" s="315"/>
      <c r="I115" s="410"/>
      <c r="J115" s="315"/>
    </row>
    <row r="116" spans="1:10" ht="12.75">
      <c r="A116" s="315"/>
      <c r="B116" s="315" t="s">
        <v>493</v>
      </c>
      <c r="C116" s="315"/>
      <c r="D116" s="315"/>
      <c r="E116" s="315"/>
      <c r="F116" s="315"/>
      <c r="G116" s="317"/>
      <c r="H116" s="315"/>
      <c r="I116" s="410"/>
      <c r="J116" s="315"/>
    </row>
    <row r="117" spans="1:10" ht="12.75">
      <c r="A117" s="315"/>
      <c r="B117" s="315" t="s">
        <v>494</v>
      </c>
      <c r="C117" s="315"/>
      <c r="D117" s="315"/>
      <c r="E117" s="315"/>
      <c r="F117" s="315"/>
      <c r="G117" s="317"/>
      <c r="H117" s="315"/>
      <c r="I117" s="410"/>
      <c r="J117" s="315"/>
    </row>
    <row r="118" spans="1:10" ht="12.75">
      <c r="A118" s="315"/>
      <c r="B118" s="315" t="s">
        <v>495</v>
      </c>
      <c r="C118" s="315"/>
      <c r="D118" s="315"/>
      <c r="E118" s="315"/>
      <c r="F118" s="315"/>
      <c r="G118" s="317"/>
      <c r="H118" s="315"/>
      <c r="I118" s="410"/>
      <c r="J118" s="315"/>
    </row>
    <row r="119" spans="1:10" ht="12.75">
      <c r="A119" s="315"/>
      <c r="B119" s="315" t="s">
        <v>496</v>
      </c>
      <c r="C119" s="315"/>
      <c r="D119" s="315"/>
      <c r="E119" s="315"/>
      <c r="F119" s="315"/>
      <c r="G119" s="317"/>
      <c r="H119" s="315"/>
      <c r="I119" s="410"/>
      <c r="J119" s="315"/>
    </row>
    <row r="120" spans="1:10" ht="12.75">
      <c r="A120" s="315"/>
      <c r="B120" s="315" t="s">
        <v>497</v>
      </c>
      <c r="C120" s="315"/>
      <c r="D120" s="315"/>
      <c r="E120" s="315"/>
      <c r="F120" s="315"/>
      <c r="G120" s="317"/>
      <c r="H120" s="315"/>
      <c r="I120" s="410"/>
      <c r="J120" s="315"/>
    </row>
    <row r="121" spans="1:10" ht="12.75">
      <c r="A121" s="315"/>
      <c r="B121" s="315" t="s">
        <v>498</v>
      </c>
      <c r="C121" s="315"/>
      <c r="D121" s="315"/>
      <c r="E121" s="315"/>
      <c r="F121" s="315"/>
      <c r="G121" s="317"/>
      <c r="H121" s="315"/>
      <c r="I121" s="410"/>
      <c r="J121" s="315"/>
    </row>
    <row r="122" spans="1:10" ht="12.75">
      <c r="A122" s="315"/>
      <c r="B122" s="315" t="s">
        <v>791</v>
      </c>
      <c r="C122" s="315"/>
      <c r="D122" s="315"/>
      <c r="E122" s="315"/>
      <c r="F122" s="315"/>
      <c r="G122" s="317"/>
      <c r="H122" s="315"/>
      <c r="I122" s="410"/>
      <c r="J122" s="315"/>
    </row>
    <row r="123" spans="1:10" ht="12.75">
      <c r="A123" s="315"/>
      <c r="B123" s="315"/>
      <c r="C123" s="315"/>
      <c r="D123" s="315"/>
      <c r="E123" s="315"/>
      <c r="F123" s="315"/>
      <c r="G123" s="317"/>
      <c r="H123" s="315"/>
      <c r="I123" s="410"/>
      <c r="J123" s="315"/>
    </row>
    <row r="124" spans="1:10" ht="12.75">
      <c r="A124" s="315"/>
      <c r="B124" s="315" t="s">
        <v>479</v>
      </c>
      <c r="C124" s="339">
        <v>18.754178628129008</v>
      </c>
      <c r="D124" s="315"/>
      <c r="E124" s="340"/>
      <c r="F124" s="340"/>
      <c r="G124" s="467"/>
      <c r="H124" s="315"/>
      <c r="I124" s="410">
        <f>ROUND(ROUND(C124,2)*ROUND(G124,2),2)</f>
        <v>0</v>
      </c>
      <c r="J124" s="318" t="s">
        <v>431</v>
      </c>
    </row>
    <row r="125" spans="1:10" ht="12.75">
      <c r="A125" s="315"/>
      <c r="B125" s="315"/>
      <c r="C125" s="339"/>
      <c r="D125" s="315"/>
      <c r="E125" s="340"/>
      <c r="F125" s="340"/>
      <c r="G125" s="420"/>
      <c r="H125" s="315"/>
      <c r="I125" s="410"/>
      <c r="J125" s="315"/>
    </row>
    <row r="126" spans="1:10" ht="12.75">
      <c r="A126" s="315" t="s">
        <v>504</v>
      </c>
      <c r="B126" s="315" t="s">
        <v>505</v>
      </c>
      <c r="C126" s="356"/>
      <c r="D126" s="315"/>
      <c r="E126" s="340"/>
      <c r="F126" s="357"/>
      <c r="G126" s="454"/>
      <c r="H126" s="359"/>
      <c r="I126" s="410"/>
      <c r="J126" s="359"/>
    </row>
    <row r="127" spans="1:10" ht="12.75">
      <c r="A127" s="315"/>
      <c r="B127" s="315" t="s">
        <v>506</v>
      </c>
      <c r="C127" s="356"/>
      <c r="D127" s="315"/>
      <c r="E127" s="340"/>
      <c r="F127" s="357"/>
      <c r="G127" s="454"/>
      <c r="H127" s="359"/>
      <c r="I127" s="410"/>
      <c r="J127" s="359"/>
    </row>
    <row r="128" spans="1:10" ht="12.75">
      <c r="A128" s="315"/>
      <c r="B128" s="315" t="s">
        <v>507</v>
      </c>
      <c r="C128" s="356"/>
      <c r="D128" s="315"/>
      <c r="E128" s="340"/>
      <c r="F128" s="357"/>
      <c r="G128" s="454"/>
      <c r="H128" s="359"/>
      <c r="I128" s="410"/>
      <c r="J128" s="359"/>
    </row>
    <row r="129" spans="1:10" ht="12.75">
      <c r="A129" s="315"/>
      <c r="B129" s="315" t="s">
        <v>508</v>
      </c>
      <c r="C129" s="356"/>
      <c r="D129" s="315"/>
      <c r="E129" s="340"/>
      <c r="F129" s="357"/>
      <c r="G129" s="454"/>
      <c r="H129" s="359"/>
      <c r="I129" s="410"/>
      <c r="J129" s="359"/>
    </row>
    <row r="130" spans="1:10" ht="12.75">
      <c r="A130" s="315"/>
      <c r="B130" s="361" t="s">
        <v>509</v>
      </c>
      <c r="C130" s="356"/>
      <c r="D130" s="315"/>
      <c r="E130" s="340"/>
      <c r="F130" s="357"/>
      <c r="G130" s="454"/>
      <c r="H130" s="359"/>
      <c r="I130" s="410"/>
      <c r="J130" s="359"/>
    </row>
    <row r="131" spans="1:10" ht="12.75">
      <c r="A131" s="315"/>
      <c r="B131" s="361" t="s">
        <v>510</v>
      </c>
      <c r="C131" s="356"/>
      <c r="D131" s="315"/>
      <c r="E131" s="340"/>
      <c r="F131" s="357"/>
      <c r="G131" s="454"/>
      <c r="H131" s="359"/>
      <c r="I131" s="410"/>
      <c r="J131" s="359"/>
    </row>
    <row r="132" spans="1:10" ht="12.75">
      <c r="A132" s="315"/>
      <c r="B132" s="315"/>
      <c r="C132" s="356"/>
      <c r="D132" s="315"/>
      <c r="E132" s="340"/>
      <c r="F132" s="357"/>
      <c r="G132" s="454"/>
      <c r="H132" s="359"/>
      <c r="I132" s="410"/>
      <c r="J132" s="359"/>
    </row>
    <row r="133" spans="1:10" ht="12.75">
      <c r="A133" s="315"/>
      <c r="B133" s="362"/>
      <c r="C133" s="339"/>
      <c r="D133" s="315"/>
      <c r="E133" s="340"/>
      <c r="F133" s="357"/>
      <c r="G133" s="453"/>
      <c r="H133" s="359"/>
      <c r="I133" s="410"/>
      <c r="J133" s="358"/>
    </row>
    <row r="134" spans="1:10" ht="12.75">
      <c r="A134" s="315"/>
      <c r="B134" s="362" t="s">
        <v>19</v>
      </c>
      <c r="C134" s="339">
        <v>3</v>
      </c>
      <c r="D134" s="315"/>
      <c r="E134" s="340"/>
      <c r="F134" s="357"/>
      <c r="G134" s="467"/>
      <c r="H134" s="359"/>
      <c r="I134" s="410">
        <f>ROUND(ROUND(C134,2)*ROUND(G134,2),2)</f>
        <v>0</v>
      </c>
      <c r="J134" s="358" t="s">
        <v>431</v>
      </c>
    </row>
    <row r="135" spans="1:10" ht="12.75">
      <c r="A135" s="315"/>
      <c r="B135" s="362"/>
      <c r="C135" s="339"/>
      <c r="D135" s="315"/>
      <c r="E135" s="340"/>
      <c r="F135" s="357"/>
      <c r="G135" s="453"/>
      <c r="H135" s="359"/>
      <c r="I135" s="410"/>
      <c r="J135" s="358"/>
    </row>
    <row r="136" spans="1:10" ht="12.75">
      <c r="A136" s="315" t="s">
        <v>513</v>
      </c>
      <c r="B136" s="315" t="s">
        <v>514</v>
      </c>
      <c r="C136" s="339"/>
      <c r="D136" s="315"/>
      <c r="E136" s="340"/>
      <c r="F136" s="315"/>
      <c r="G136" s="420"/>
      <c r="H136" s="315"/>
      <c r="I136" s="410"/>
      <c r="J136" s="318"/>
    </row>
    <row r="137" spans="1:10" ht="12.75">
      <c r="A137" s="315"/>
      <c r="B137" s="315"/>
      <c r="C137" s="339"/>
      <c r="D137" s="315"/>
      <c r="E137" s="340"/>
      <c r="F137" s="315"/>
      <c r="G137" s="420"/>
      <c r="H137" s="315"/>
      <c r="I137" s="410"/>
      <c r="J137" s="318"/>
    </row>
    <row r="138" spans="1:10" ht="12.75">
      <c r="A138" s="315"/>
      <c r="B138" s="315" t="s">
        <v>515</v>
      </c>
      <c r="C138" s="343">
        <v>4</v>
      </c>
      <c r="D138" s="315" t="s">
        <v>133</v>
      </c>
      <c r="E138" s="340"/>
      <c r="F138" s="340"/>
      <c r="G138" s="467"/>
      <c r="H138" s="315"/>
      <c r="I138" s="410">
        <f>ROUND(ROUND(C138,2)*ROUND(G138,2),2)</f>
        <v>0</v>
      </c>
      <c r="J138" s="318" t="s">
        <v>431</v>
      </c>
    </row>
    <row r="139" spans="1:10" ht="12.75">
      <c r="A139" s="315"/>
      <c r="B139" s="362"/>
      <c r="C139" s="339"/>
      <c r="D139" s="315"/>
      <c r="E139" s="340"/>
      <c r="F139" s="357"/>
      <c r="G139" s="453"/>
      <c r="H139" s="359"/>
      <c r="I139" s="410"/>
      <c r="J139" s="358"/>
    </row>
    <row r="140" spans="1:10" ht="12.75">
      <c r="A140" s="315" t="s">
        <v>516</v>
      </c>
      <c r="B140" s="315" t="s">
        <v>517</v>
      </c>
      <c r="C140" s="343"/>
      <c r="D140" s="315"/>
      <c r="E140" s="340"/>
      <c r="F140" s="340"/>
      <c r="G140" s="455"/>
      <c r="H140" s="315"/>
      <c r="I140" s="410"/>
      <c r="J140" s="318"/>
    </row>
    <row r="141" spans="1:10" ht="12.75">
      <c r="A141" s="315"/>
      <c r="B141" s="315" t="s">
        <v>518</v>
      </c>
      <c r="C141" s="343"/>
      <c r="D141" s="315"/>
      <c r="E141" s="340"/>
      <c r="F141" s="340"/>
      <c r="G141" s="455"/>
      <c r="H141" s="315"/>
      <c r="I141" s="410"/>
      <c r="J141" s="318"/>
    </row>
    <row r="142" spans="1:10" ht="12.75">
      <c r="A142" s="315"/>
      <c r="B142" s="315" t="s">
        <v>519</v>
      </c>
      <c r="C142" s="343"/>
      <c r="D142" s="315"/>
      <c r="E142" s="340"/>
      <c r="F142" s="340"/>
      <c r="G142" s="455"/>
      <c r="H142" s="315"/>
      <c r="I142" s="410"/>
      <c r="J142" s="318"/>
    </row>
    <row r="143" spans="1:10" ht="12.75">
      <c r="A143" s="315"/>
      <c r="B143" s="315"/>
      <c r="C143" s="343"/>
      <c r="D143" s="315"/>
      <c r="E143" s="340"/>
      <c r="F143" s="340"/>
      <c r="G143" s="455"/>
      <c r="H143" s="315"/>
      <c r="I143" s="410"/>
      <c r="J143" s="318"/>
    </row>
    <row r="144" spans="1:10" ht="12.75">
      <c r="A144" s="315"/>
      <c r="B144" s="315" t="s">
        <v>19</v>
      </c>
      <c r="C144" s="343">
        <v>4</v>
      </c>
      <c r="D144" s="315"/>
      <c r="E144" s="340"/>
      <c r="F144" s="340"/>
      <c r="G144" s="467"/>
      <c r="H144" s="315"/>
      <c r="I144" s="410">
        <f>ROUND(ROUND(C144,2)*ROUND(G144,2),2)</f>
        <v>0</v>
      </c>
      <c r="J144" s="318" t="s">
        <v>431</v>
      </c>
    </row>
    <row r="145" spans="1:10" ht="12.75">
      <c r="A145" s="315"/>
      <c r="B145" s="362"/>
      <c r="C145" s="339"/>
      <c r="D145" s="315"/>
      <c r="E145" s="340"/>
      <c r="F145" s="357"/>
      <c r="G145" s="453"/>
      <c r="H145" s="359"/>
      <c r="I145" s="410"/>
      <c r="J145" s="358"/>
    </row>
    <row r="146" spans="1:10" ht="12.75">
      <c r="A146" s="315" t="s">
        <v>520</v>
      </c>
      <c r="B146" s="315" t="s">
        <v>521</v>
      </c>
      <c r="C146" s="339"/>
      <c r="D146" s="315"/>
      <c r="E146" s="340"/>
      <c r="F146" s="315"/>
      <c r="G146" s="420"/>
      <c r="H146" s="315"/>
      <c r="I146" s="410"/>
      <c r="J146" s="318"/>
    </row>
    <row r="147" spans="1:10" ht="12.75">
      <c r="A147" s="315"/>
      <c r="B147" s="315" t="s">
        <v>522</v>
      </c>
      <c r="C147" s="339"/>
      <c r="D147" s="315"/>
      <c r="E147" s="340"/>
      <c r="F147" s="315"/>
      <c r="G147" s="420"/>
      <c r="H147" s="315"/>
      <c r="I147" s="410"/>
      <c r="J147" s="318"/>
    </row>
    <row r="148" spans="1:10" ht="12.75">
      <c r="A148" s="315"/>
      <c r="B148" s="315"/>
      <c r="C148" s="339"/>
      <c r="D148" s="315"/>
      <c r="E148" s="340"/>
      <c r="F148" s="315"/>
      <c r="G148" s="420"/>
      <c r="H148" s="315"/>
      <c r="I148" s="410"/>
      <c r="J148" s="318"/>
    </row>
    <row r="149" spans="1:10" ht="12.75">
      <c r="A149" s="315"/>
      <c r="B149" s="315" t="s">
        <v>166</v>
      </c>
      <c r="C149" s="339">
        <v>1</v>
      </c>
      <c r="D149" s="315"/>
      <c r="E149" s="340"/>
      <c r="F149" s="315"/>
      <c r="G149" s="466"/>
      <c r="H149" s="315"/>
      <c r="I149" s="410">
        <f>ROUND(ROUND(C149,2)*ROUND(G149,2),2)</f>
        <v>0</v>
      </c>
      <c r="J149" s="318" t="s">
        <v>431</v>
      </c>
    </row>
    <row r="150" spans="1:10" ht="13.5" thickBot="1">
      <c r="A150" s="374"/>
      <c r="B150" s="374"/>
      <c r="C150" s="375"/>
      <c r="D150" s="374"/>
      <c r="E150" s="376"/>
      <c r="F150" s="376"/>
      <c r="G150" s="456"/>
      <c r="H150" s="374"/>
      <c r="I150" s="411"/>
      <c r="J150" s="374"/>
    </row>
    <row r="151" spans="1:10" ht="12.75">
      <c r="A151" s="315"/>
      <c r="B151" s="364" t="s">
        <v>524</v>
      </c>
      <c r="C151" s="365"/>
      <c r="D151" s="366"/>
      <c r="E151" s="367"/>
      <c r="F151" s="367"/>
      <c r="G151" s="457"/>
      <c r="H151" s="366"/>
      <c r="I151" s="412">
        <f>+((SUM(I83:I149)))</f>
        <v>0</v>
      </c>
      <c r="J151" s="370" t="s">
        <v>431</v>
      </c>
    </row>
    <row r="152" spans="1:10" ht="12.75">
      <c r="A152" s="315"/>
      <c r="B152" s="315"/>
      <c r="C152" s="343"/>
      <c r="D152" s="315"/>
      <c r="E152" s="340"/>
      <c r="F152" s="340"/>
      <c r="G152" s="416"/>
      <c r="H152" s="315"/>
      <c r="I152" s="413"/>
      <c r="J152" s="315"/>
    </row>
    <row r="153" spans="1:10" ht="12.75">
      <c r="A153" s="315"/>
      <c r="B153" s="315"/>
      <c r="C153" s="343"/>
      <c r="D153" s="315"/>
      <c r="E153" s="340"/>
      <c r="F153" s="340"/>
      <c r="G153" s="416"/>
      <c r="H153" s="315"/>
      <c r="I153" s="413"/>
      <c r="J153" s="315"/>
    </row>
    <row r="154" spans="1:10" ht="12.75">
      <c r="A154" s="338" t="s">
        <v>525</v>
      </c>
      <c r="B154" s="315"/>
      <c r="C154" s="343"/>
      <c r="D154" s="315"/>
      <c r="E154" s="340"/>
      <c r="F154" s="340"/>
      <c r="G154" s="453"/>
      <c r="H154" s="315"/>
      <c r="I154" s="410"/>
      <c r="J154" s="315"/>
    </row>
    <row r="155" spans="1:10" ht="12.75">
      <c r="A155" s="315"/>
      <c r="B155" s="315"/>
      <c r="C155" s="343"/>
      <c r="D155" s="315"/>
      <c r="E155" s="340"/>
      <c r="F155" s="340"/>
      <c r="G155" s="453"/>
      <c r="H155" s="315"/>
      <c r="I155" s="410"/>
      <c r="J155" s="315"/>
    </row>
    <row r="156" spans="1:10" ht="12.75">
      <c r="A156" s="315" t="s">
        <v>526</v>
      </c>
      <c r="B156" s="315" t="s">
        <v>527</v>
      </c>
      <c r="C156" s="315"/>
      <c r="D156" s="315"/>
      <c r="E156" s="315"/>
      <c r="F156" s="315"/>
      <c r="G156" s="317"/>
      <c r="H156" s="315"/>
      <c r="I156" s="317"/>
      <c r="J156" s="315"/>
    </row>
    <row r="157" spans="1:10" ht="12.75">
      <c r="A157" s="315"/>
      <c r="B157" s="315" t="s">
        <v>528</v>
      </c>
      <c r="C157" s="315"/>
      <c r="D157" s="315"/>
      <c r="E157" s="315"/>
      <c r="F157" s="315"/>
      <c r="G157" s="317"/>
      <c r="H157" s="315"/>
      <c r="I157" s="317"/>
      <c r="J157" s="315"/>
    </row>
    <row r="158" spans="1:10" ht="12.75">
      <c r="A158" s="315"/>
      <c r="B158" s="315" t="s">
        <v>529</v>
      </c>
      <c r="C158" s="315"/>
      <c r="D158" s="315"/>
      <c r="E158" s="315"/>
      <c r="F158" s="315"/>
      <c r="G158" s="317"/>
      <c r="H158" s="315"/>
      <c r="I158" s="317"/>
      <c r="J158" s="315"/>
    </row>
    <row r="159" spans="1:10" ht="12.75">
      <c r="A159" s="315"/>
      <c r="B159" s="315" t="s">
        <v>530</v>
      </c>
      <c r="C159" s="315"/>
      <c r="D159" s="315"/>
      <c r="E159" s="315"/>
      <c r="F159" s="315"/>
      <c r="G159" s="317"/>
      <c r="H159" s="315"/>
      <c r="I159" s="317"/>
      <c r="J159" s="315"/>
    </row>
    <row r="160" spans="1:10" ht="12.75">
      <c r="A160" s="315"/>
      <c r="B160" s="315" t="s">
        <v>531</v>
      </c>
      <c r="C160" s="315"/>
      <c r="D160" s="315"/>
      <c r="E160" s="315"/>
      <c r="F160" s="315"/>
      <c r="G160" s="317"/>
      <c r="H160" s="315"/>
      <c r="I160" s="317"/>
      <c r="J160" s="315"/>
    </row>
    <row r="161" spans="1:10" ht="12.75">
      <c r="A161" s="315"/>
      <c r="B161" s="315" t="s">
        <v>532</v>
      </c>
      <c r="C161" s="315"/>
      <c r="D161" s="315"/>
      <c r="E161" s="315"/>
      <c r="F161" s="315"/>
      <c r="G161" s="317"/>
      <c r="H161" s="315"/>
      <c r="I161" s="317"/>
      <c r="J161" s="315"/>
    </row>
    <row r="162" spans="1:10" ht="12.75">
      <c r="A162" s="315"/>
      <c r="B162" s="315" t="s">
        <v>533</v>
      </c>
      <c r="C162" s="315"/>
      <c r="D162" s="315"/>
      <c r="E162" s="315"/>
      <c r="F162" s="315"/>
      <c r="G162" s="317"/>
      <c r="H162" s="315"/>
      <c r="I162" s="317"/>
      <c r="J162" s="315"/>
    </row>
    <row r="163" spans="1:10" ht="12.75">
      <c r="A163" s="315"/>
      <c r="B163" s="315"/>
      <c r="C163" s="315"/>
      <c r="D163" s="315"/>
      <c r="E163" s="315"/>
      <c r="F163" s="315"/>
      <c r="G163" s="317"/>
      <c r="H163" s="315"/>
      <c r="I163" s="317"/>
      <c r="J163" s="315"/>
    </row>
    <row r="164" spans="1:10" ht="12.75">
      <c r="A164" s="315"/>
      <c r="B164" s="315" t="s">
        <v>19</v>
      </c>
      <c r="C164" s="340">
        <f>+E240+E250</f>
        <v>10</v>
      </c>
      <c r="D164" s="315" t="s">
        <v>534</v>
      </c>
      <c r="E164" s="315"/>
      <c r="F164" s="315"/>
      <c r="G164" s="468"/>
      <c r="H164" s="315"/>
      <c r="I164" s="317">
        <f>ROUND(ROUND(C164,2)*ROUND(G164,2),2)</f>
        <v>0</v>
      </c>
      <c r="J164" s="315"/>
    </row>
    <row r="165" spans="1:10" ht="12.75">
      <c r="A165" s="315"/>
      <c r="B165" s="315" t="s">
        <v>133</v>
      </c>
      <c r="C165" s="344">
        <f>+B215</f>
        <v>63.22999999999999</v>
      </c>
      <c r="D165" s="315" t="s">
        <v>535</v>
      </c>
      <c r="E165" s="315"/>
      <c r="F165" s="315"/>
      <c r="G165" s="468"/>
      <c r="H165" s="315"/>
      <c r="I165" s="317">
        <f>ROUND(ROUND(C165,2)*ROUND(G165,2),2)</f>
        <v>0</v>
      </c>
      <c r="J165" s="315"/>
    </row>
    <row r="166" spans="1:10" ht="12.75">
      <c r="A166" s="315"/>
      <c r="B166" s="315"/>
      <c r="C166" s="315"/>
      <c r="D166" s="315"/>
      <c r="E166" s="315"/>
      <c r="F166" s="315"/>
      <c r="G166" s="317"/>
      <c r="H166" s="315"/>
      <c r="I166" s="317"/>
      <c r="J166" s="315"/>
    </row>
    <row r="167" spans="1:10" ht="12.75">
      <c r="A167" s="451" t="s">
        <v>536</v>
      </c>
      <c r="B167" s="315" t="s">
        <v>537</v>
      </c>
      <c r="C167" s="315"/>
      <c r="D167" s="315"/>
      <c r="E167" s="315"/>
      <c r="F167" s="315"/>
      <c r="G167" s="317"/>
      <c r="H167" s="315"/>
      <c r="I167" s="317"/>
      <c r="J167" s="315"/>
    </row>
    <row r="168" spans="1:10" ht="12.75">
      <c r="A168" s="315"/>
      <c r="B168" s="315" t="s">
        <v>538</v>
      </c>
      <c r="C168" s="315"/>
      <c r="D168" s="315"/>
      <c r="E168" s="315"/>
      <c r="F168" s="315"/>
      <c r="G168" s="317"/>
      <c r="H168" s="315"/>
      <c r="I168" s="317"/>
      <c r="J168" s="315"/>
    </row>
    <row r="169" spans="1:10" ht="12.75">
      <c r="A169" s="315"/>
      <c r="B169" s="315"/>
      <c r="C169" s="315"/>
      <c r="D169" s="315"/>
      <c r="E169" s="315"/>
      <c r="F169" s="315"/>
      <c r="G169" s="317"/>
      <c r="H169" s="315"/>
      <c r="I169" s="317"/>
      <c r="J169" s="315"/>
    </row>
    <row r="170" spans="1:10" ht="12.75">
      <c r="A170" s="315"/>
      <c r="B170" s="315" t="s">
        <v>19</v>
      </c>
      <c r="C170" s="343">
        <f>+C164</f>
        <v>10</v>
      </c>
      <c r="D170" s="315"/>
      <c r="E170" s="340"/>
      <c r="F170" s="340"/>
      <c r="G170" s="467"/>
      <c r="H170" s="315"/>
      <c r="I170" s="317">
        <f>ROUND(ROUND(C170,2)*ROUND(G170,2),2)</f>
        <v>0</v>
      </c>
      <c r="J170" s="318" t="s">
        <v>431</v>
      </c>
    </row>
    <row r="171" spans="1:10" ht="12.75">
      <c r="A171" s="315"/>
      <c r="B171" s="315"/>
      <c r="C171" s="343"/>
      <c r="D171" s="315"/>
      <c r="E171" s="340"/>
      <c r="F171" s="340"/>
      <c r="G171" s="453"/>
      <c r="H171" s="315"/>
      <c r="I171" s="317"/>
      <c r="J171" s="315"/>
    </row>
    <row r="172" spans="1:10" ht="12.75">
      <c r="A172" s="315" t="s">
        <v>539</v>
      </c>
      <c r="B172" s="315" t="s">
        <v>540</v>
      </c>
      <c r="C172" s="315"/>
      <c r="D172" s="315"/>
      <c r="E172" s="315"/>
      <c r="F172" s="315"/>
      <c r="G172" s="317"/>
      <c r="H172" s="315"/>
      <c r="I172" s="317"/>
      <c r="J172" s="315"/>
    </row>
    <row r="173" spans="1:10" ht="12.75">
      <c r="A173" s="315"/>
      <c r="B173" s="315" t="s">
        <v>541</v>
      </c>
      <c r="C173" s="315"/>
      <c r="D173" s="315"/>
      <c r="E173" s="315"/>
      <c r="F173" s="315"/>
      <c r="G173" s="317"/>
      <c r="H173" s="315"/>
      <c r="I173" s="317"/>
      <c r="J173" s="315"/>
    </row>
    <row r="174" spans="1:10" ht="12.75">
      <c r="A174" s="315"/>
      <c r="B174" s="315"/>
      <c r="C174" s="315"/>
      <c r="D174" s="315"/>
      <c r="E174" s="315"/>
      <c r="F174" s="315"/>
      <c r="G174" s="317"/>
      <c r="H174" s="315"/>
      <c r="I174" s="317"/>
      <c r="J174" s="315"/>
    </row>
    <row r="175" spans="1:10" ht="12.75">
      <c r="A175" s="315"/>
      <c r="B175" s="315" t="s">
        <v>19</v>
      </c>
      <c r="C175" s="343">
        <v>1</v>
      </c>
      <c r="D175" s="315"/>
      <c r="E175" s="340"/>
      <c r="F175" s="340"/>
      <c r="G175" s="467"/>
      <c r="H175" s="315"/>
      <c r="I175" s="317">
        <f>ROUND(ROUND(C175,2)*ROUND(G175,2),2)</f>
        <v>0</v>
      </c>
      <c r="J175" s="318" t="s">
        <v>431</v>
      </c>
    </row>
    <row r="176" spans="1:10" ht="12.75">
      <c r="A176" s="315"/>
      <c r="B176" s="315"/>
      <c r="C176" s="343"/>
      <c r="D176" s="315"/>
      <c r="E176" s="340"/>
      <c r="F176" s="340"/>
      <c r="G176" s="453"/>
      <c r="H176" s="315"/>
      <c r="I176" s="317"/>
      <c r="J176" s="315"/>
    </row>
    <row r="177" spans="1:10" ht="12.75">
      <c r="A177" s="315" t="s">
        <v>542</v>
      </c>
      <c r="B177" s="315" t="s">
        <v>543</v>
      </c>
      <c r="C177" s="343"/>
      <c r="D177" s="315"/>
      <c r="E177" s="340"/>
      <c r="F177" s="340"/>
      <c r="G177" s="453"/>
      <c r="H177" s="315"/>
      <c r="I177" s="317"/>
      <c r="J177" s="315"/>
    </row>
    <row r="178" spans="1:10" ht="12.75">
      <c r="A178" s="315"/>
      <c r="B178" s="315" t="s">
        <v>544</v>
      </c>
      <c r="C178" s="343"/>
      <c r="D178" s="315"/>
      <c r="E178" s="340"/>
      <c r="F178" s="340"/>
      <c r="G178" s="453"/>
      <c r="H178" s="315"/>
      <c r="I178" s="317"/>
      <c r="J178" s="315"/>
    </row>
    <row r="179" spans="1:10" ht="12.75">
      <c r="A179" s="315"/>
      <c r="B179" s="315" t="s">
        <v>545</v>
      </c>
      <c r="C179" s="343"/>
      <c r="D179" s="315"/>
      <c r="E179" s="340"/>
      <c r="F179" s="340"/>
      <c r="G179" s="453"/>
      <c r="H179" s="315"/>
      <c r="I179" s="317"/>
      <c r="J179" s="315"/>
    </row>
    <row r="180" spans="1:10" ht="12.75">
      <c r="A180" s="315"/>
      <c r="B180" s="315"/>
      <c r="C180" s="343"/>
      <c r="D180" s="315"/>
      <c r="E180" s="340"/>
      <c r="F180" s="340"/>
      <c r="G180" s="453"/>
      <c r="H180" s="315"/>
      <c r="I180" s="317"/>
      <c r="J180" s="315"/>
    </row>
    <row r="181" spans="1:10" ht="12.75">
      <c r="A181" s="315"/>
      <c r="B181" s="315" t="s">
        <v>133</v>
      </c>
      <c r="C181" s="343">
        <v>63</v>
      </c>
      <c r="D181" s="335" t="s">
        <v>546</v>
      </c>
      <c r="E181" s="340"/>
      <c r="F181" s="340"/>
      <c r="G181" s="467"/>
      <c r="H181" s="315"/>
      <c r="I181" s="317">
        <f>ROUND(ROUND(C181,2)*ROUND(G181,2),2)</f>
        <v>0</v>
      </c>
      <c r="J181" s="315"/>
    </row>
    <row r="182" spans="1:10" ht="12.75">
      <c r="A182" s="315"/>
      <c r="B182" s="315"/>
      <c r="C182" s="343"/>
      <c r="D182" s="315"/>
      <c r="E182" s="340"/>
      <c r="F182" s="340"/>
      <c r="G182" s="453"/>
      <c r="H182" s="315"/>
      <c r="I182" s="317"/>
      <c r="J182" s="315"/>
    </row>
    <row r="183" spans="1:10" ht="12.75">
      <c r="A183" s="315" t="s">
        <v>547</v>
      </c>
      <c r="B183" s="315" t="s">
        <v>548</v>
      </c>
      <c r="C183" s="315"/>
      <c r="D183" s="315"/>
      <c r="E183" s="315"/>
      <c r="F183" s="315"/>
      <c r="G183" s="317"/>
      <c r="H183" s="315"/>
      <c r="I183" s="317"/>
      <c r="J183" s="315"/>
    </row>
    <row r="184" spans="1:10" ht="12.75">
      <c r="A184" s="315"/>
      <c r="B184" s="315" t="s">
        <v>549</v>
      </c>
      <c r="C184" s="315"/>
      <c r="D184" s="315"/>
      <c r="E184" s="315"/>
      <c r="F184" s="315"/>
      <c r="G184" s="317"/>
      <c r="H184" s="315"/>
      <c r="I184" s="317"/>
      <c r="J184" s="315"/>
    </row>
    <row r="185" spans="1:10" ht="12.75">
      <c r="A185" s="315"/>
      <c r="B185" s="315"/>
      <c r="C185" s="315"/>
      <c r="D185" s="315"/>
      <c r="E185" s="315"/>
      <c r="F185" s="315"/>
      <c r="G185" s="317"/>
      <c r="H185" s="315"/>
      <c r="I185" s="317"/>
      <c r="J185" s="315"/>
    </row>
    <row r="186" spans="1:10" ht="12.75">
      <c r="A186" s="315"/>
      <c r="B186" s="315" t="s">
        <v>133</v>
      </c>
      <c r="C186" s="339">
        <f>+B215</f>
        <v>63.22999999999999</v>
      </c>
      <c r="D186" s="315"/>
      <c r="E186" s="340"/>
      <c r="F186" s="340"/>
      <c r="G186" s="467"/>
      <c r="H186" s="315"/>
      <c r="I186" s="317">
        <f>ROUND(ROUND(C186,2)*ROUND(G186,2),2)</f>
        <v>0</v>
      </c>
      <c r="J186" s="318" t="s">
        <v>431</v>
      </c>
    </row>
    <row r="187" spans="1:10" ht="12.75">
      <c r="A187" s="315"/>
      <c r="B187" s="315"/>
      <c r="C187" s="339"/>
      <c r="D187" s="315"/>
      <c r="E187" s="340"/>
      <c r="F187" s="340"/>
      <c r="G187" s="453"/>
      <c r="H187" s="315"/>
      <c r="I187" s="317"/>
      <c r="J187" s="315"/>
    </row>
    <row r="188" spans="1:10" ht="12.75">
      <c r="A188" s="315" t="s">
        <v>550</v>
      </c>
      <c r="B188" s="315" t="s">
        <v>551</v>
      </c>
      <c r="C188" s="315"/>
      <c r="D188" s="315"/>
      <c r="E188" s="315"/>
      <c r="F188" s="315"/>
      <c r="G188" s="317"/>
      <c r="H188" s="315"/>
      <c r="I188" s="317"/>
      <c r="J188" s="315"/>
    </row>
    <row r="189" spans="1:10" ht="12.75">
      <c r="A189" s="315"/>
      <c r="B189" s="315" t="s">
        <v>552</v>
      </c>
      <c r="C189" s="315"/>
      <c r="D189" s="315"/>
      <c r="E189" s="315"/>
      <c r="F189" s="315"/>
      <c r="G189" s="317"/>
      <c r="H189" s="315"/>
      <c r="I189" s="317"/>
      <c r="J189" s="315"/>
    </row>
    <row r="190" spans="1:10" ht="12.75">
      <c r="A190" s="315"/>
      <c r="B190" s="315"/>
      <c r="C190" s="315"/>
      <c r="D190" s="315"/>
      <c r="E190" s="315"/>
      <c r="F190" s="315"/>
      <c r="G190" s="317"/>
      <c r="H190" s="315"/>
      <c r="I190" s="317"/>
      <c r="J190" s="315"/>
    </row>
    <row r="191" spans="1:10" ht="12.75">
      <c r="A191" s="315"/>
      <c r="B191" s="315" t="s">
        <v>133</v>
      </c>
      <c r="C191" s="339">
        <f>+B215</f>
        <v>63.22999999999999</v>
      </c>
      <c r="D191" s="315"/>
      <c r="E191" s="340"/>
      <c r="F191" s="340"/>
      <c r="G191" s="467"/>
      <c r="H191" s="315"/>
      <c r="I191" s="317">
        <f>ROUND(ROUND(C191,2)*ROUND(G191,2),2)</f>
        <v>0</v>
      </c>
      <c r="J191" s="318" t="s">
        <v>431</v>
      </c>
    </row>
    <row r="192" spans="1:10" ht="12.75">
      <c r="A192" s="315"/>
      <c r="B192" s="315"/>
      <c r="C192" s="339"/>
      <c r="D192" s="315"/>
      <c r="E192" s="340"/>
      <c r="F192" s="340"/>
      <c r="G192" s="453"/>
      <c r="H192" s="315"/>
      <c r="I192" s="317"/>
      <c r="J192" s="315"/>
    </row>
    <row r="193" spans="1:10" ht="12.75">
      <c r="A193" s="315" t="s">
        <v>553</v>
      </c>
      <c r="B193" s="315" t="s">
        <v>554</v>
      </c>
      <c r="C193" s="315"/>
      <c r="D193" s="315"/>
      <c r="E193" s="315"/>
      <c r="F193" s="315"/>
      <c r="G193" s="317"/>
      <c r="H193" s="315"/>
      <c r="I193" s="317"/>
      <c r="J193" s="315"/>
    </row>
    <row r="194" spans="1:10" ht="12.75">
      <c r="A194" s="315"/>
      <c r="B194" s="315"/>
      <c r="C194" s="315"/>
      <c r="D194" s="315"/>
      <c r="E194" s="315"/>
      <c r="F194" s="315"/>
      <c r="G194" s="317"/>
      <c r="H194" s="315"/>
      <c r="I194" s="317"/>
      <c r="J194" s="315"/>
    </row>
    <row r="195" spans="1:10" ht="12.75">
      <c r="A195" s="315"/>
      <c r="B195" s="315" t="s">
        <v>133</v>
      </c>
      <c r="C195" s="339">
        <f>+B215</f>
        <v>63.22999999999999</v>
      </c>
      <c r="D195" s="315"/>
      <c r="E195" s="340"/>
      <c r="F195" s="340"/>
      <c r="G195" s="467"/>
      <c r="H195" s="315"/>
      <c r="I195" s="317">
        <f>ROUND(ROUND(C195,2)*ROUND(G195,2),2)</f>
        <v>0</v>
      </c>
      <c r="J195" s="318" t="s">
        <v>431</v>
      </c>
    </row>
    <row r="196" spans="1:10" ht="13.5" thickBot="1">
      <c r="A196" s="374"/>
      <c r="B196" s="374"/>
      <c r="C196" s="375"/>
      <c r="D196" s="374"/>
      <c r="E196" s="376"/>
      <c r="F196" s="376"/>
      <c r="G196" s="456"/>
      <c r="H196" s="374"/>
      <c r="I196" s="411"/>
      <c r="J196" s="374"/>
    </row>
    <row r="197" spans="1:10" ht="12.75">
      <c r="A197" s="315"/>
      <c r="B197" s="315"/>
      <c r="C197" s="343"/>
      <c r="D197" s="315"/>
      <c r="E197" s="340"/>
      <c r="F197" s="340"/>
      <c r="G197" s="453"/>
      <c r="H197" s="315"/>
      <c r="I197" s="410"/>
      <c r="J197" s="315"/>
    </row>
    <row r="198" spans="1:10" ht="12.75">
      <c r="A198" s="315"/>
      <c r="B198" s="379" t="s">
        <v>555</v>
      </c>
      <c r="C198" s="380"/>
      <c r="D198" s="330"/>
      <c r="E198" s="381"/>
      <c r="F198" s="381"/>
      <c r="G198" s="458"/>
      <c r="H198" s="330"/>
      <c r="I198" s="414">
        <f>SUM(I159:I195)</f>
        <v>0</v>
      </c>
      <c r="J198" s="384" t="s">
        <v>431</v>
      </c>
    </row>
    <row r="199" spans="1:10" ht="12.75">
      <c r="A199" s="315"/>
      <c r="B199" s="315"/>
      <c r="C199" s="343"/>
      <c r="D199" s="315"/>
      <c r="E199" s="340"/>
      <c r="F199" s="340"/>
      <c r="G199" s="416"/>
      <c r="H199" s="315"/>
      <c r="I199" s="415"/>
      <c r="J199" s="315"/>
    </row>
    <row r="200" spans="1:10" ht="12.75">
      <c r="A200" s="338" t="s">
        <v>556</v>
      </c>
      <c r="B200" s="315"/>
      <c r="C200" s="343"/>
      <c r="D200" s="315"/>
      <c r="E200" s="340"/>
      <c r="F200" s="340"/>
      <c r="G200" s="453"/>
      <c r="H200" s="315"/>
      <c r="I200" s="410"/>
      <c r="J200" s="315"/>
    </row>
    <row r="201" spans="1:10" ht="12.75">
      <c r="A201" s="315"/>
      <c r="B201" s="315"/>
      <c r="C201" s="343"/>
      <c r="D201" s="315"/>
      <c r="E201" s="340"/>
      <c r="F201" s="340"/>
      <c r="G201" s="453"/>
      <c r="H201" s="315"/>
      <c r="I201" s="410"/>
      <c r="J201" s="315"/>
    </row>
    <row r="202" spans="1:10" ht="12.75">
      <c r="A202" s="315" t="s">
        <v>557</v>
      </c>
      <c r="B202" s="315" t="s">
        <v>558</v>
      </c>
      <c r="C202" s="315"/>
      <c r="D202" s="315"/>
      <c r="E202" s="315"/>
      <c r="F202" s="315"/>
      <c r="G202" s="317"/>
      <c r="H202" s="315"/>
      <c r="I202" s="317"/>
      <c r="J202" s="315"/>
    </row>
    <row r="203" spans="1:10" ht="12.75">
      <c r="A203" s="315"/>
      <c r="B203" s="315" t="s">
        <v>559</v>
      </c>
      <c r="C203" s="315"/>
      <c r="D203" s="315"/>
      <c r="E203" s="315"/>
      <c r="F203" s="315"/>
      <c r="G203" s="317"/>
      <c r="H203" s="315"/>
      <c r="I203" s="317"/>
      <c r="J203" s="315"/>
    </row>
    <row r="204" spans="1:10" ht="12.75">
      <c r="A204" s="315"/>
      <c r="B204" s="315" t="s">
        <v>560</v>
      </c>
      <c r="C204" s="315"/>
      <c r="D204" s="315"/>
      <c r="E204" s="315"/>
      <c r="F204" s="315"/>
      <c r="G204" s="317"/>
      <c r="H204" s="315"/>
      <c r="I204" s="317"/>
      <c r="J204" s="315"/>
    </row>
    <row r="205" spans="1:10" ht="12.75">
      <c r="A205" s="315"/>
      <c r="B205" s="315" t="s">
        <v>561</v>
      </c>
      <c r="C205" s="315"/>
      <c r="D205" s="315"/>
      <c r="E205" s="315"/>
      <c r="F205" s="315"/>
      <c r="G205" s="317"/>
      <c r="H205" s="315"/>
      <c r="I205" s="317"/>
      <c r="J205" s="315"/>
    </row>
    <row r="206" spans="1:10" ht="12.75">
      <c r="A206" s="315"/>
      <c r="B206" s="315" t="s">
        <v>562</v>
      </c>
      <c r="C206" s="315"/>
      <c r="D206" s="315"/>
      <c r="E206" s="315"/>
      <c r="F206" s="315"/>
      <c r="G206" s="317"/>
      <c r="H206" s="315"/>
      <c r="I206" s="317"/>
      <c r="J206" s="315"/>
    </row>
    <row r="207" spans="1:10" ht="12.75">
      <c r="A207" s="315"/>
      <c r="B207" s="315" t="s">
        <v>563</v>
      </c>
      <c r="C207" s="315"/>
      <c r="D207" s="315"/>
      <c r="E207" s="315"/>
      <c r="F207" s="315"/>
      <c r="G207" s="317"/>
      <c r="H207" s="315"/>
      <c r="I207" s="317"/>
      <c r="J207" s="315"/>
    </row>
    <row r="208" spans="1:10" ht="12.75">
      <c r="A208" s="315"/>
      <c r="B208" s="315" t="s">
        <v>564</v>
      </c>
      <c r="C208" s="315"/>
      <c r="D208" s="315"/>
      <c r="E208" s="315"/>
      <c r="F208" s="315"/>
      <c r="G208" s="317"/>
      <c r="H208" s="315"/>
      <c r="I208" s="317"/>
      <c r="J208" s="315"/>
    </row>
    <row r="209" spans="1:10" ht="12.75">
      <c r="A209" s="315"/>
      <c r="B209" s="315" t="s">
        <v>565</v>
      </c>
      <c r="C209" s="315"/>
      <c r="D209" s="315"/>
      <c r="E209" s="315"/>
      <c r="F209" s="315"/>
      <c r="G209" s="317"/>
      <c r="H209" s="315"/>
      <c r="I209" s="317"/>
      <c r="J209" s="315"/>
    </row>
    <row r="210" spans="1:10" ht="12.75">
      <c r="A210" s="315"/>
      <c r="B210" s="315" t="s">
        <v>566</v>
      </c>
      <c r="C210" s="315"/>
      <c r="D210" s="315"/>
      <c r="E210" s="315"/>
      <c r="F210" s="315"/>
      <c r="G210" s="317"/>
      <c r="H210" s="315"/>
      <c r="I210" s="317"/>
      <c r="J210" s="315"/>
    </row>
    <row r="211" spans="1:10" ht="12.75">
      <c r="A211" s="315"/>
      <c r="B211" s="315" t="s">
        <v>567</v>
      </c>
      <c r="C211" s="315"/>
      <c r="D211" s="315"/>
      <c r="E211" s="315"/>
      <c r="F211" s="315"/>
      <c r="G211" s="317"/>
      <c r="H211" s="315"/>
      <c r="I211" s="317"/>
      <c r="J211" s="315"/>
    </row>
    <row r="212" spans="1:10" ht="12.75">
      <c r="A212" s="315"/>
      <c r="B212" s="315"/>
      <c r="C212" s="315"/>
      <c r="D212" s="315"/>
      <c r="E212" s="315"/>
      <c r="F212" s="315"/>
      <c r="G212" s="317"/>
      <c r="H212" s="315"/>
      <c r="I212" s="317"/>
      <c r="J212" s="315"/>
    </row>
    <row r="213" spans="1:10" ht="12.75">
      <c r="A213" s="315"/>
      <c r="B213" s="315" t="s">
        <v>568</v>
      </c>
      <c r="C213" s="315"/>
      <c r="D213" s="315"/>
      <c r="E213" s="315"/>
      <c r="F213" s="315"/>
      <c r="G213" s="317"/>
      <c r="H213" s="315"/>
      <c r="I213" s="317"/>
      <c r="J213" s="315"/>
    </row>
    <row r="214" spans="1:10" ht="12.75">
      <c r="A214" s="315"/>
      <c r="B214" s="340"/>
      <c r="C214" s="340"/>
      <c r="D214" s="315"/>
      <c r="E214" s="315"/>
      <c r="F214" s="386" t="s">
        <v>19</v>
      </c>
      <c r="G214" s="420"/>
      <c r="H214" s="315"/>
      <c r="I214" s="416"/>
      <c r="J214" s="315"/>
    </row>
    <row r="215" spans="1:10" ht="12.75">
      <c r="A215" s="315"/>
      <c r="B215" s="341">
        <v>63.22999999999999</v>
      </c>
      <c r="C215" s="315" t="s">
        <v>569</v>
      </c>
      <c r="D215" s="344">
        <v>10.538333333333332</v>
      </c>
      <c r="E215" s="340" t="s">
        <v>570</v>
      </c>
      <c r="F215" s="340">
        <v>11</v>
      </c>
      <c r="G215" s="317" t="s">
        <v>571</v>
      </c>
      <c r="H215" s="315"/>
      <c r="I215" s="317"/>
      <c r="J215" s="315"/>
    </row>
    <row r="216" spans="1:10" ht="12.75">
      <c r="A216" s="315"/>
      <c r="B216" s="386" t="s">
        <v>572</v>
      </c>
      <c r="C216" s="386" t="s">
        <v>133</v>
      </c>
      <c r="D216" s="315"/>
      <c r="E216" s="315"/>
      <c r="F216" s="315"/>
      <c r="G216" s="459" t="s">
        <v>573</v>
      </c>
      <c r="H216" s="315"/>
      <c r="I216" s="417" t="s">
        <v>574</v>
      </c>
      <c r="J216" s="315"/>
    </row>
    <row r="217" spans="1:10" ht="12.75">
      <c r="A217" s="315"/>
      <c r="B217" s="315" t="s">
        <v>575</v>
      </c>
      <c r="C217" s="388">
        <f>+F215*6</f>
        <v>66</v>
      </c>
      <c r="D217" s="315"/>
      <c r="E217" s="340"/>
      <c r="F217" s="340"/>
      <c r="G217" s="467"/>
      <c r="H217" s="315"/>
      <c r="I217" s="410">
        <f>ROUND(ROUND(C217,2)*ROUND(G217,2),2)</f>
        <v>0</v>
      </c>
      <c r="J217" s="318" t="s">
        <v>431</v>
      </c>
    </row>
    <row r="218" spans="1:10" ht="12.75">
      <c r="A218" s="315"/>
      <c r="B218" s="315"/>
      <c r="C218" s="343"/>
      <c r="D218" s="315"/>
      <c r="E218" s="340"/>
      <c r="F218" s="340"/>
      <c r="G218" s="453"/>
      <c r="H218" s="315"/>
      <c r="I218" s="410"/>
      <c r="J218" s="315"/>
    </row>
    <row r="219" spans="1:10" ht="12.75">
      <c r="A219" s="315" t="s">
        <v>576</v>
      </c>
      <c r="B219" s="315" t="s">
        <v>577</v>
      </c>
      <c r="C219" s="315"/>
      <c r="D219" s="315"/>
      <c r="E219" s="315"/>
      <c r="F219" s="315"/>
      <c r="G219" s="317"/>
      <c r="H219" s="315"/>
      <c r="I219" s="410"/>
      <c r="J219" s="315"/>
    </row>
    <row r="220" spans="1:10" ht="12.75">
      <c r="A220" s="315"/>
      <c r="B220" s="315" t="s">
        <v>578</v>
      </c>
      <c r="C220" s="315"/>
      <c r="D220" s="315"/>
      <c r="E220" s="315"/>
      <c r="F220" s="315"/>
      <c r="G220" s="317"/>
      <c r="H220" s="315"/>
      <c r="I220" s="410"/>
      <c r="J220" s="315"/>
    </row>
    <row r="221" spans="1:10" ht="12.75">
      <c r="A221" s="315"/>
      <c r="B221" s="315" t="s">
        <v>579</v>
      </c>
      <c r="C221" s="315"/>
      <c r="D221" s="315"/>
      <c r="E221" s="315"/>
      <c r="F221" s="315"/>
      <c r="G221" s="317"/>
      <c r="H221" s="315"/>
      <c r="I221" s="410"/>
      <c r="J221" s="315"/>
    </row>
    <row r="222" spans="1:10" ht="12.75">
      <c r="A222" s="315"/>
      <c r="B222" s="315" t="s">
        <v>580</v>
      </c>
      <c r="C222" s="315"/>
      <c r="D222" s="315"/>
      <c r="E222" s="315"/>
      <c r="F222" s="315"/>
      <c r="G222" s="317"/>
      <c r="H222" s="315"/>
      <c r="I222" s="410"/>
      <c r="J222" s="315"/>
    </row>
    <row r="223" spans="1:10" ht="12.75">
      <c r="A223" s="315"/>
      <c r="B223" s="315" t="s">
        <v>581</v>
      </c>
      <c r="C223" s="315"/>
      <c r="D223" s="315"/>
      <c r="E223" s="315"/>
      <c r="F223" s="315"/>
      <c r="G223" s="317"/>
      <c r="H223" s="315"/>
      <c r="I223" s="410"/>
      <c r="J223" s="315"/>
    </row>
    <row r="224" spans="1:10" ht="12.75">
      <c r="A224" s="315"/>
      <c r="B224" s="318" t="s">
        <v>582</v>
      </c>
      <c r="C224" s="315"/>
      <c r="D224" s="315"/>
      <c r="E224" s="315"/>
      <c r="F224" s="315"/>
      <c r="G224" s="317"/>
      <c r="H224" s="315"/>
      <c r="I224" s="410"/>
      <c r="J224" s="315"/>
    </row>
    <row r="225" spans="1:10" ht="12.75">
      <c r="A225" s="315"/>
      <c r="B225" s="318" t="s">
        <v>583</v>
      </c>
      <c r="C225" s="315"/>
      <c r="D225" s="315"/>
      <c r="E225" s="315"/>
      <c r="F225" s="315"/>
      <c r="G225" s="317"/>
      <c r="H225" s="315"/>
      <c r="I225" s="410"/>
      <c r="J225" s="315"/>
    </row>
    <row r="226" spans="1:10" ht="12.75">
      <c r="A226" s="315"/>
      <c r="B226" s="315" t="s">
        <v>584</v>
      </c>
      <c r="C226" s="315"/>
      <c r="D226" s="315"/>
      <c r="E226" s="315"/>
      <c r="F226" s="315"/>
      <c r="G226" s="317"/>
      <c r="H226" s="315"/>
      <c r="I226" s="410"/>
      <c r="J226" s="315"/>
    </row>
    <row r="227" spans="1:10" ht="12.75">
      <c r="A227" s="315"/>
      <c r="B227" s="315" t="s">
        <v>585</v>
      </c>
      <c r="C227" s="315"/>
      <c r="D227" s="315"/>
      <c r="E227" s="315"/>
      <c r="F227" s="315"/>
      <c r="G227" s="317"/>
      <c r="H227" s="315"/>
      <c r="I227" s="410"/>
      <c r="J227" s="315"/>
    </row>
    <row r="228" spans="1:10" ht="12.75">
      <c r="A228" s="315"/>
      <c r="B228" s="315" t="s">
        <v>586</v>
      </c>
      <c r="C228" s="315"/>
      <c r="D228" s="315"/>
      <c r="E228" s="315"/>
      <c r="F228" s="315"/>
      <c r="G228" s="317"/>
      <c r="H228" s="315"/>
      <c r="I228" s="410"/>
      <c r="J228" s="315"/>
    </row>
    <row r="229" spans="1:10" ht="12.75">
      <c r="A229" s="315"/>
      <c r="B229" s="318" t="s">
        <v>587</v>
      </c>
      <c r="C229" s="315"/>
      <c r="D229" s="315"/>
      <c r="E229" s="315"/>
      <c r="F229" s="315"/>
      <c r="G229" s="317"/>
      <c r="H229" s="315"/>
      <c r="I229" s="410"/>
      <c r="J229" s="315"/>
    </row>
    <row r="230" spans="1:10" ht="12.75">
      <c r="A230" s="315"/>
      <c r="B230" s="318" t="s">
        <v>588</v>
      </c>
      <c r="C230" s="315"/>
      <c r="D230" s="315"/>
      <c r="E230" s="315"/>
      <c r="F230" s="315"/>
      <c r="G230" s="317"/>
      <c r="H230" s="315"/>
      <c r="I230" s="410"/>
      <c r="J230" s="315"/>
    </row>
    <row r="231" spans="1:10" ht="12.75">
      <c r="A231" s="315"/>
      <c r="B231" s="318" t="s">
        <v>589</v>
      </c>
      <c r="C231" s="315"/>
      <c r="D231" s="315"/>
      <c r="E231" s="315"/>
      <c r="F231" s="315"/>
      <c r="G231" s="317"/>
      <c r="H231" s="315"/>
      <c r="I231" s="410"/>
      <c r="J231" s="315"/>
    </row>
    <row r="232" spans="1:10" ht="12.75">
      <c r="A232" s="315"/>
      <c r="B232" s="386" t="s">
        <v>572</v>
      </c>
      <c r="C232" s="340"/>
      <c r="D232" s="340"/>
      <c r="E232" s="386" t="s">
        <v>19</v>
      </c>
      <c r="F232" s="315"/>
      <c r="G232" s="459" t="s">
        <v>573</v>
      </c>
      <c r="H232" s="315"/>
      <c r="I232" s="417" t="s">
        <v>574</v>
      </c>
      <c r="J232" s="315"/>
    </row>
    <row r="233" spans="1:10" ht="12.75">
      <c r="A233" s="315"/>
      <c r="B233" s="315" t="s">
        <v>590</v>
      </c>
      <c r="C233" s="343"/>
      <c r="D233" s="315" t="s">
        <v>19</v>
      </c>
      <c r="E233" s="340">
        <v>1</v>
      </c>
      <c r="F233" s="340"/>
      <c r="G233" s="467"/>
      <c r="H233" s="315"/>
      <c r="I233" s="410">
        <f>+G233*E233</f>
        <v>0</v>
      </c>
      <c r="J233" s="318" t="s">
        <v>431</v>
      </c>
    </row>
    <row r="234" spans="1:10" ht="12.75">
      <c r="A234" s="315"/>
      <c r="B234" s="315" t="s">
        <v>591</v>
      </c>
      <c r="C234" s="343"/>
      <c r="D234" s="315" t="s">
        <v>19</v>
      </c>
      <c r="E234" s="340">
        <v>1</v>
      </c>
      <c r="F234" s="340"/>
      <c r="G234" s="467"/>
      <c r="H234" s="315"/>
      <c r="I234" s="410">
        <f>+G234*E234</f>
        <v>0</v>
      </c>
      <c r="J234" s="318" t="s">
        <v>431</v>
      </c>
    </row>
    <row r="235" spans="1:10" ht="12.75">
      <c r="A235" s="315"/>
      <c r="B235" s="315" t="s">
        <v>592</v>
      </c>
      <c r="C235" s="343"/>
      <c r="D235" s="315"/>
      <c r="E235" s="340"/>
      <c r="F235" s="340"/>
      <c r="G235" s="453"/>
      <c r="H235" s="315"/>
      <c r="I235" s="410"/>
      <c r="J235" s="318"/>
    </row>
    <row r="236" spans="1:10" ht="12.75">
      <c r="A236" s="315"/>
      <c r="B236" s="315" t="s">
        <v>593</v>
      </c>
      <c r="C236" s="343"/>
      <c r="D236" s="315" t="s">
        <v>19</v>
      </c>
      <c r="E236" s="340">
        <v>2</v>
      </c>
      <c r="F236" s="340"/>
      <c r="G236" s="467"/>
      <c r="H236" s="315"/>
      <c r="I236" s="410">
        <f>+G236*E236</f>
        <v>0</v>
      </c>
      <c r="J236" s="318" t="s">
        <v>431</v>
      </c>
    </row>
    <row r="237" spans="1:10" ht="12.75">
      <c r="A237" s="315"/>
      <c r="B237" s="315" t="s">
        <v>821</v>
      </c>
      <c r="C237" s="343"/>
      <c r="D237" s="315" t="s">
        <v>19</v>
      </c>
      <c r="E237" s="340">
        <v>1</v>
      </c>
      <c r="F237" s="340"/>
      <c r="G237" s="467"/>
      <c r="H237" s="315"/>
      <c r="I237" s="410">
        <f>+G237*E237</f>
        <v>0</v>
      </c>
      <c r="J237" s="318" t="s">
        <v>431</v>
      </c>
    </row>
    <row r="238" spans="1:10" ht="12.75">
      <c r="A238" s="315"/>
      <c r="B238" s="315" t="s">
        <v>594</v>
      </c>
      <c r="C238" s="343"/>
      <c r="D238" s="315"/>
      <c r="E238" s="340"/>
      <c r="F238" s="340"/>
      <c r="G238" s="453"/>
      <c r="H238" s="315"/>
      <c r="I238" s="410"/>
      <c r="J238" s="315"/>
    </row>
    <row r="239" spans="1:10" ht="12.75">
      <c r="A239" s="315"/>
      <c r="B239" s="315" t="s">
        <v>595</v>
      </c>
      <c r="C239" s="343"/>
      <c r="D239" s="315" t="s">
        <v>19</v>
      </c>
      <c r="E239" s="340">
        <v>1</v>
      </c>
      <c r="F239" s="340"/>
      <c r="G239" s="467"/>
      <c r="H239" s="315"/>
      <c r="I239" s="410">
        <f>+G239*E239</f>
        <v>0</v>
      </c>
      <c r="J239" s="318" t="s">
        <v>431</v>
      </c>
    </row>
    <row r="240" spans="1:10" ht="12.75">
      <c r="A240" s="315"/>
      <c r="B240" s="315"/>
      <c r="C240" s="343"/>
      <c r="D240" s="315"/>
      <c r="E240" s="340">
        <f>SUM(E233:E239)</f>
        <v>6</v>
      </c>
      <c r="F240" s="340"/>
      <c r="G240" s="453"/>
      <c r="H240" s="315"/>
      <c r="I240" s="410"/>
      <c r="J240" s="315"/>
    </row>
    <row r="241" spans="1:10" ht="12.75">
      <c r="A241" s="315" t="s">
        <v>596</v>
      </c>
      <c r="B241" s="315" t="s">
        <v>597</v>
      </c>
      <c r="C241" s="343"/>
      <c r="D241" s="315"/>
      <c r="E241" s="340"/>
      <c r="F241" s="340"/>
      <c r="G241" s="453"/>
      <c r="H241" s="315"/>
      <c r="I241" s="410"/>
      <c r="J241" s="315"/>
    </row>
    <row r="242" spans="1:10" ht="12.75">
      <c r="A242" s="315"/>
      <c r="B242" s="315" t="s">
        <v>578</v>
      </c>
      <c r="C242" s="343"/>
      <c r="D242" s="315"/>
      <c r="E242" s="340"/>
      <c r="F242" s="340"/>
      <c r="G242" s="453"/>
      <c r="H242" s="315"/>
      <c r="I242" s="410"/>
      <c r="J242" s="315"/>
    </row>
    <row r="243" spans="1:10" ht="12.75">
      <c r="A243" s="315"/>
      <c r="B243" s="315" t="s">
        <v>579</v>
      </c>
      <c r="C243" s="343"/>
      <c r="D243" s="315"/>
      <c r="E243" s="340"/>
      <c r="F243" s="340"/>
      <c r="G243" s="453"/>
      <c r="H243" s="315"/>
      <c r="I243" s="410"/>
      <c r="J243" s="315"/>
    </row>
    <row r="244" spans="1:10" ht="12.75">
      <c r="A244" s="315"/>
      <c r="B244" s="315" t="s">
        <v>598</v>
      </c>
      <c r="C244" s="343"/>
      <c r="D244" s="315"/>
      <c r="E244" s="340"/>
      <c r="F244" s="340"/>
      <c r="G244" s="455"/>
      <c r="H244" s="315"/>
      <c r="I244" s="465"/>
      <c r="J244" s="315"/>
    </row>
    <row r="245" spans="1:10" ht="12.75">
      <c r="A245" s="315"/>
      <c r="B245" s="315" t="s">
        <v>599</v>
      </c>
      <c r="C245" s="343"/>
      <c r="D245" s="315"/>
      <c r="E245" s="340"/>
      <c r="F245" s="340"/>
      <c r="G245" s="453"/>
      <c r="H245" s="315"/>
      <c r="I245" s="410"/>
      <c r="J245" s="315"/>
    </row>
    <row r="246" spans="1:10" ht="12.75">
      <c r="A246" s="315"/>
      <c r="B246" s="315" t="s">
        <v>600</v>
      </c>
      <c r="C246" s="343"/>
      <c r="D246" s="315"/>
      <c r="E246" s="340"/>
      <c r="F246" s="340"/>
      <c r="G246" s="453"/>
      <c r="H246" s="315"/>
      <c r="I246" s="410"/>
      <c r="J246" s="315"/>
    </row>
    <row r="247" spans="1:10" ht="12.75">
      <c r="A247" s="315"/>
      <c r="B247" s="386" t="s">
        <v>572</v>
      </c>
      <c r="C247" s="343"/>
      <c r="D247" s="315"/>
      <c r="E247" s="386" t="s">
        <v>19</v>
      </c>
      <c r="F247" s="315"/>
      <c r="G247" s="459" t="s">
        <v>573</v>
      </c>
      <c r="H247" s="315"/>
      <c r="I247" s="417" t="s">
        <v>574</v>
      </c>
      <c r="J247" s="315"/>
    </row>
    <row r="248" spans="1:10" ht="12.75">
      <c r="A248" s="315"/>
      <c r="B248" s="315" t="s">
        <v>601</v>
      </c>
      <c r="C248" s="343"/>
      <c r="D248" s="315" t="s">
        <v>19</v>
      </c>
      <c r="E248" s="340">
        <v>3</v>
      </c>
      <c r="F248" s="340"/>
      <c r="G248" s="467"/>
      <c r="H248" s="315"/>
      <c r="I248" s="410">
        <f>+E248*G248</f>
        <v>0</v>
      </c>
      <c r="J248" s="318" t="s">
        <v>431</v>
      </c>
    </row>
    <row r="249" spans="1:10" ht="12.75">
      <c r="A249" s="315"/>
      <c r="B249" s="315" t="s">
        <v>602</v>
      </c>
      <c r="C249" s="343"/>
      <c r="D249" s="315" t="s">
        <v>19</v>
      </c>
      <c r="E249" s="340">
        <v>1</v>
      </c>
      <c r="F249" s="340"/>
      <c r="G249" s="467"/>
      <c r="H249" s="315"/>
      <c r="I249" s="410">
        <f>+E249*G249</f>
        <v>0</v>
      </c>
      <c r="J249" s="318" t="s">
        <v>431</v>
      </c>
    </row>
    <row r="250" spans="1:10" ht="12.75">
      <c r="A250" s="315"/>
      <c r="B250" s="389"/>
      <c r="C250" s="343"/>
      <c r="D250" s="315"/>
      <c r="E250" s="340">
        <f>SUM(E248:E249)</f>
        <v>4</v>
      </c>
      <c r="F250" s="340"/>
      <c r="G250" s="453"/>
      <c r="H250" s="315"/>
      <c r="I250" s="410"/>
      <c r="J250" s="318"/>
    </row>
    <row r="251" spans="1:10" ht="12.75">
      <c r="A251" s="315"/>
      <c r="B251" s="379" t="s">
        <v>604</v>
      </c>
      <c r="C251" s="380"/>
      <c r="D251" s="330"/>
      <c r="E251" s="381"/>
      <c r="F251" s="381"/>
      <c r="G251" s="458"/>
      <c r="H251" s="330"/>
      <c r="I251" s="414">
        <f>SUM(I217:I250)</f>
        <v>0</v>
      </c>
      <c r="J251" s="384" t="s">
        <v>431</v>
      </c>
    </row>
    <row r="252" spans="1:10" ht="12.75">
      <c r="A252" s="315"/>
      <c r="B252" s="315"/>
      <c r="C252" s="343"/>
      <c r="D252" s="315"/>
      <c r="E252" s="340"/>
      <c r="F252" s="340"/>
      <c r="G252" s="416"/>
      <c r="H252" s="315"/>
      <c r="I252" s="415"/>
      <c r="J252" s="318"/>
    </row>
    <row r="253" spans="1:10" ht="12.75">
      <c r="A253" s="315"/>
      <c r="B253" s="315"/>
      <c r="C253" s="343"/>
      <c r="D253" s="315"/>
      <c r="E253" s="340"/>
      <c r="F253" s="340"/>
      <c r="G253" s="416"/>
      <c r="H253" s="315"/>
      <c r="I253" s="415"/>
      <c r="J253" s="318"/>
    </row>
    <row r="254" spans="1:9" ht="15.75">
      <c r="A254" s="336" t="s">
        <v>605</v>
      </c>
      <c r="B254" s="390"/>
      <c r="I254" s="418"/>
    </row>
    <row r="255" spans="1:9" ht="12.75">
      <c r="A255" s="392"/>
      <c r="B255" s="392"/>
      <c r="I255" s="418"/>
    </row>
    <row r="256" spans="1:10" ht="12.75">
      <c r="A256" s="336" t="s">
        <v>606</v>
      </c>
      <c r="B256" s="336" t="s">
        <v>607</v>
      </c>
      <c r="C256" s="339"/>
      <c r="D256" s="315"/>
      <c r="E256" s="340"/>
      <c r="F256" s="340"/>
      <c r="G256" s="453"/>
      <c r="H256" s="315"/>
      <c r="I256" s="419"/>
      <c r="J256" s="315"/>
    </row>
    <row r="257" spans="2:10" ht="12.75">
      <c r="B257" s="315"/>
      <c r="C257" s="339"/>
      <c r="D257" s="315"/>
      <c r="E257" s="340"/>
      <c r="F257" s="340"/>
      <c r="G257" s="453"/>
      <c r="H257" s="315"/>
      <c r="I257" s="419"/>
      <c r="J257" s="315"/>
    </row>
    <row r="258" spans="1:10" ht="12.75">
      <c r="A258" s="318" t="s">
        <v>608</v>
      </c>
      <c r="B258" s="315" t="s">
        <v>609</v>
      </c>
      <c r="C258" s="339"/>
      <c r="D258" s="315"/>
      <c r="E258" s="340"/>
      <c r="F258" s="340"/>
      <c r="G258" s="453"/>
      <c r="H258" s="315"/>
      <c r="I258" s="419"/>
      <c r="J258" s="315"/>
    </row>
    <row r="259" spans="2:10" ht="12.75">
      <c r="B259" s="315" t="s">
        <v>610</v>
      </c>
      <c r="C259" s="339"/>
      <c r="D259" s="315"/>
      <c r="E259" s="340"/>
      <c r="F259" s="340"/>
      <c r="G259" s="453"/>
      <c r="H259" s="315"/>
      <c r="I259" s="419"/>
      <c r="J259" s="315"/>
    </row>
    <row r="260" spans="2:10" ht="12.75">
      <c r="B260" s="315"/>
      <c r="C260" s="339"/>
      <c r="D260" s="315"/>
      <c r="E260" s="340"/>
      <c r="F260" s="340"/>
      <c r="G260" s="453"/>
      <c r="H260" s="315"/>
      <c r="I260" s="419"/>
      <c r="J260" s="315"/>
    </row>
    <row r="261" spans="2:10" ht="12.75">
      <c r="B261" s="315" t="s">
        <v>166</v>
      </c>
      <c r="C261" s="339">
        <v>1</v>
      </c>
      <c r="D261" s="315"/>
      <c r="E261" s="340"/>
      <c r="F261" s="340"/>
      <c r="G261" s="467"/>
      <c r="H261" s="315"/>
      <c r="I261" s="420">
        <f>+G261*C261</f>
        <v>0</v>
      </c>
      <c r="J261" s="318" t="s">
        <v>431</v>
      </c>
    </row>
    <row r="262" spans="2:10" ht="12.75">
      <c r="B262" s="315"/>
      <c r="C262" s="339"/>
      <c r="D262" s="315"/>
      <c r="E262" s="340"/>
      <c r="F262" s="340"/>
      <c r="G262" s="453"/>
      <c r="H262" s="315"/>
      <c r="I262" s="419"/>
      <c r="J262" s="315"/>
    </row>
    <row r="263" spans="1:10" ht="12.75">
      <c r="A263" s="318" t="s">
        <v>611</v>
      </c>
      <c r="B263" s="315" t="s">
        <v>612</v>
      </c>
      <c r="C263" s="315"/>
      <c r="D263" s="315"/>
      <c r="E263" s="340"/>
      <c r="F263" s="340"/>
      <c r="G263" s="453"/>
      <c r="H263" s="315"/>
      <c r="I263" s="419"/>
      <c r="J263" s="315"/>
    </row>
    <row r="264" spans="2:10" ht="12.75">
      <c r="B264" s="315" t="s">
        <v>613</v>
      </c>
      <c r="C264" s="315"/>
      <c r="D264" s="315"/>
      <c r="E264" s="340"/>
      <c r="F264" s="340"/>
      <c r="G264" s="453"/>
      <c r="H264" s="315"/>
      <c r="I264" s="419"/>
      <c r="J264" s="315"/>
    </row>
    <row r="265" spans="2:10" ht="12.75">
      <c r="B265" s="315"/>
      <c r="C265" s="315"/>
      <c r="D265" s="315"/>
      <c r="E265" s="340"/>
      <c r="F265" s="340"/>
      <c r="G265" s="453"/>
      <c r="H265" s="315"/>
      <c r="I265" s="419"/>
      <c r="J265" s="315"/>
    </row>
    <row r="266" spans="2:10" ht="12.75">
      <c r="B266" s="315" t="s">
        <v>166</v>
      </c>
      <c r="C266" s="339">
        <v>1</v>
      </c>
      <c r="D266" s="315"/>
      <c r="E266" s="340"/>
      <c r="F266" s="315"/>
      <c r="G266" s="467"/>
      <c r="H266" s="315"/>
      <c r="I266" s="420">
        <f>+G266*C266</f>
        <v>0</v>
      </c>
      <c r="J266" s="318" t="s">
        <v>431</v>
      </c>
    </row>
    <row r="267" spans="2:10" ht="12.75">
      <c r="B267" s="315"/>
      <c r="C267" s="339"/>
      <c r="D267" s="315"/>
      <c r="E267" s="340"/>
      <c r="F267" s="315"/>
      <c r="G267" s="455"/>
      <c r="H267" s="315"/>
      <c r="I267" s="419"/>
      <c r="J267" s="315"/>
    </row>
    <row r="268" spans="1:10" ht="12.75">
      <c r="A268" s="318" t="s">
        <v>614</v>
      </c>
      <c r="B268" s="361" t="s">
        <v>615</v>
      </c>
      <c r="C268" s="339"/>
      <c r="D268" s="315"/>
      <c r="E268" s="340"/>
      <c r="F268" s="315"/>
      <c r="G268" s="455"/>
      <c r="H268" s="315"/>
      <c r="I268" s="419"/>
      <c r="J268" s="315"/>
    </row>
    <row r="269" spans="2:10" ht="12.75">
      <c r="B269" s="315"/>
      <c r="C269" s="339"/>
      <c r="D269" s="315"/>
      <c r="E269" s="340"/>
      <c r="F269" s="315"/>
      <c r="G269" s="455"/>
      <c r="H269" s="315"/>
      <c r="I269" s="419"/>
      <c r="J269" s="315"/>
    </row>
    <row r="270" spans="2:10" ht="12.75">
      <c r="B270" s="315" t="s">
        <v>616</v>
      </c>
      <c r="C270" s="339">
        <v>5</v>
      </c>
      <c r="D270" s="315"/>
      <c r="E270" s="340"/>
      <c r="F270" s="315"/>
      <c r="G270" s="467"/>
      <c r="H270" s="315"/>
      <c r="I270" s="420">
        <f>+G270*C270</f>
        <v>0</v>
      </c>
      <c r="J270" s="318" t="s">
        <v>431</v>
      </c>
    </row>
    <row r="271" spans="2:10" ht="12.75">
      <c r="B271" s="315"/>
      <c r="C271" s="339"/>
      <c r="D271" s="315"/>
      <c r="E271" s="340"/>
      <c r="F271" s="315"/>
      <c r="G271" s="455"/>
      <c r="H271" s="315"/>
      <c r="I271" s="419"/>
      <c r="J271" s="315"/>
    </row>
    <row r="272" spans="2:10" ht="12.75">
      <c r="B272" s="336" t="s">
        <v>617</v>
      </c>
      <c r="C272" s="394"/>
      <c r="E272" s="395"/>
      <c r="G272" s="460"/>
      <c r="I272" s="421">
        <f>SUM(I261:I271)</f>
        <v>0</v>
      </c>
      <c r="J272" s="336" t="s">
        <v>431</v>
      </c>
    </row>
    <row r="273" spans="2:9" ht="12.75">
      <c r="B273" s="315"/>
      <c r="C273" s="343"/>
      <c r="D273" s="315"/>
      <c r="E273" s="315"/>
      <c r="F273" s="395"/>
      <c r="G273" s="461"/>
      <c r="I273" s="422"/>
    </row>
    <row r="274" spans="1:9" ht="12.75">
      <c r="A274" s="336" t="s">
        <v>618</v>
      </c>
      <c r="B274" s="399" t="s">
        <v>619</v>
      </c>
      <c r="I274" s="418"/>
    </row>
    <row r="275" spans="2:9" ht="12.75">
      <c r="B275" s="324"/>
      <c r="I275" s="418"/>
    </row>
    <row r="276" spans="1:10" ht="12.75">
      <c r="A276" s="318" t="s">
        <v>620</v>
      </c>
      <c r="B276" s="315" t="s">
        <v>621</v>
      </c>
      <c r="C276" s="339"/>
      <c r="D276" s="315"/>
      <c r="E276" s="340"/>
      <c r="F276" s="315"/>
      <c r="G276" s="420"/>
      <c r="H276" s="315"/>
      <c r="I276" s="419"/>
      <c r="J276" s="315"/>
    </row>
    <row r="277" spans="2:10" ht="12.75">
      <c r="B277" s="315" t="s">
        <v>622</v>
      </c>
      <c r="C277" s="339"/>
      <c r="D277" s="315"/>
      <c r="E277" s="340"/>
      <c r="F277" s="315"/>
      <c r="G277" s="420"/>
      <c r="H277" s="315"/>
      <c r="I277" s="419"/>
      <c r="J277" s="315"/>
    </row>
    <row r="278" spans="2:10" ht="12.75">
      <c r="B278" s="315"/>
      <c r="C278" s="339"/>
      <c r="D278" s="315"/>
      <c r="E278" s="340"/>
      <c r="F278" s="315"/>
      <c r="G278" s="420"/>
      <c r="H278" s="315"/>
      <c r="I278" s="419"/>
      <c r="J278" s="315"/>
    </row>
    <row r="279" spans="2:10" ht="12.75">
      <c r="B279" s="315" t="s">
        <v>133</v>
      </c>
      <c r="C279" s="339">
        <f>+C317</f>
        <v>63</v>
      </c>
      <c r="D279" s="315"/>
      <c r="E279" s="340"/>
      <c r="F279" s="315"/>
      <c r="G279" s="466"/>
      <c r="H279" s="315"/>
      <c r="I279" s="420">
        <f>+G279*C279</f>
        <v>0</v>
      </c>
      <c r="J279" s="318" t="s">
        <v>431</v>
      </c>
    </row>
    <row r="280" spans="2:10" ht="12.75">
      <c r="B280" s="315"/>
      <c r="C280" s="339"/>
      <c r="D280" s="315"/>
      <c r="E280" s="340"/>
      <c r="F280" s="315"/>
      <c r="G280" s="420"/>
      <c r="H280" s="315"/>
      <c r="I280" s="419"/>
      <c r="J280" s="315"/>
    </row>
    <row r="281" spans="1:10" ht="12.75">
      <c r="A281" s="318" t="s">
        <v>623</v>
      </c>
      <c r="B281" s="315" t="s">
        <v>624</v>
      </c>
      <c r="C281" s="343"/>
      <c r="D281" s="315"/>
      <c r="E281" s="340"/>
      <c r="F281" s="340"/>
      <c r="G281" s="453"/>
      <c r="H281" s="315"/>
      <c r="I281" s="419"/>
      <c r="J281" s="315"/>
    </row>
    <row r="282" spans="2:10" ht="12.75">
      <c r="B282" s="315" t="s">
        <v>625</v>
      </c>
      <c r="C282" s="343"/>
      <c r="D282" s="315"/>
      <c r="E282" s="340"/>
      <c r="F282" s="340"/>
      <c r="G282" s="453"/>
      <c r="H282" s="315"/>
      <c r="I282" s="419"/>
      <c r="J282" s="315"/>
    </row>
    <row r="283" spans="2:10" ht="12.75">
      <c r="B283" s="315"/>
      <c r="C283" s="343"/>
      <c r="D283" s="315"/>
      <c r="E283" s="340"/>
      <c r="F283" s="340"/>
      <c r="G283" s="453"/>
      <c r="H283" s="315"/>
      <c r="I283" s="419"/>
      <c r="J283" s="315"/>
    </row>
    <row r="284" spans="2:10" ht="12.75">
      <c r="B284" s="315" t="s">
        <v>19</v>
      </c>
      <c r="C284" s="343">
        <v>3</v>
      </c>
      <c r="D284" s="315"/>
      <c r="E284" s="340"/>
      <c r="F284" s="340"/>
      <c r="G284" s="467"/>
      <c r="H284" s="315"/>
      <c r="I284" s="420">
        <f>+G284*C284</f>
        <v>0</v>
      </c>
      <c r="J284" s="318" t="s">
        <v>431</v>
      </c>
    </row>
    <row r="285" spans="2:10" ht="12.75">
      <c r="B285" s="315"/>
      <c r="C285" s="343"/>
      <c r="D285" s="315"/>
      <c r="E285" s="340"/>
      <c r="F285" s="340"/>
      <c r="G285" s="455"/>
      <c r="H285" s="315"/>
      <c r="I285" s="419"/>
      <c r="J285" s="315"/>
    </row>
    <row r="286" spans="1:10" ht="12.75">
      <c r="A286" s="318" t="s">
        <v>626</v>
      </c>
      <c r="B286" s="315" t="s">
        <v>627</v>
      </c>
      <c r="C286" s="339"/>
      <c r="D286" s="315"/>
      <c r="E286" s="340"/>
      <c r="F286" s="315"/>
      <c r="G286" s="420"/>
      <c r="H286" s="315"/>
      <c r="I286" s="419"/>
      <c r="J286" s="315"/>
    </row>
    <row r="287" spans="2:10" ht="12.75">
      <c r="B287" s="315" t="s">
        <v>628</v>
      </c>
      <c r="C287" s="339"/>
      <c r="D287" s="315"/>
      <c r="E287" s="340"/>
      <c r="F287" s="315"/>
      <c r="G287" s="420"/>
      <c r="H287" s="315"/>
      <c r="I287" s="419"/>
      <c r="J287" s="315"/>
    </row>
    <row r="288" spans="2:10" ht="12.75">
      <c r="B288" s="315" t="s">
        <v>629</v>
      </c>
      <c r="C288" s="339"/>
      <c r="D288" s="315"/>
      <c r="E288" s="340"/>
      <c r="F288" s="315"/>
      <c r="G288" s="420"/>
      <c r="H288" s="315"/>
      <c r="I288" s="419"/>
      <c r="J288" s="315"/>
    </row>
    <row r="289" spans="2:10" ht="12.75">
      <c r="B289" s="315"/>
      <c r="C289" s="339"/>
      <c r="D289" s="315"/>
      <c r="E289" s="340"/>
      <c r="F289" s="315"/>
      <c r="G289" s="420"/>
      <c r="H289" s="315"/>
      <c r="I289" s="419"/>
      <c r="J289" s="315"/>
    </row>
    <row r="290" spans="2:10" ht="12.75">
      <c r="B290" s="315" t="s">
        <v>166</v>
      </c>
      <c r="C290" s="339">
        <v>1</v>
      </c>
      <c r="D290" s="315"/>
      <c r="E290" s="340"/>
      <c r="F290" s="315"/>
      <c r="G290" s="466"/>
      <c r="H290" s="315"/>
      <c r="I290" s="420">
        <f>+G290*C290</f>
        <v>0</v>
      </c>
      <c r="J290" s="318" t="s">
        <v>431</v>
      </c>
    </row>
    <row r="291" spans="2:10" ht="12.75">
      <c r="B291" s="315"/>
      <c r="C291" s="339"/>
      <c r="D291" s="315"/>
      <c r="E291" s="340"/>
      <c r="F291" s="315"/>
      <c r="G291" s="420"/>
      <c r="H291" s="315"/>
      <c r="I291" s="419"/>
      <c r="J291" s="315"/>
    </row>
    <row r="292" spans="1:10" ht="12.75">
      <c r="A292" s="318" t="s">
        <v>630</v>
      </c>
      <c r="B292" s="315" t="s">
        <v>631</v>
      </c>
      <c r="C292" s="339"/>
      <c r="D292" s="315"/>
      <c r="E292" s="340"/>
      <c r="F292" s="315"/>
      <c r="G292" s="420"/>
      <c r="H292" s="315"/>
      <c r="I292" s="419"/>
      <c r="J292" s="315"/>
    </row>
    <row r="293" spans="2:10" ht="12.75">
      <c r="B293" s="315" t="s">
        <v>632</v>
      </c>
      <c r="C293" s="339"/>
      <c r="D293" s="315"/>
      <c r="E293" s="340"/>
      <c r="F293" s="315"/>
      <c r="G293" s="420"/>
      <c r="H293" s="315"/>
      <c r="I293" s="419"/>
      <c r="J293" s="315"/>
    </row>
    <row r="294" spans="2:10" ht="12.75">
      <c r="B294" s="315" t="s">
        <v>633</v>
      </c>
      <c r="C294" s="339"/>
      <c r="D294" s="315"/>
      <c r="E294" s="340"/>
      <c r="F294" s="315"/>
      <c r="G294" s="420"/>
      <c r="H294" s="315"/>
      <c r="I294" s="419"/>
      <c r="J294" s="315"/>
    </row>
    <row r="295" spans="2:10" ht="12.75">
      <c r="B295" s="315"/>
      <c r="C295" s="339"/>
      <c r="D295" s="315"/>
      <c r="E295" s="340"/>
      <c r="F295" s="315"/>
      <c r="G295" s="420"/>
      <c r="H295" s="315"/>
      <c r="I295" s="419"/>
      <c r="J295" s="315"/>
    </row>
    <row r="296" spans="2:10" ht="12.75">
      <c r="B296" s="315" t="s">
        <v>133</v>
      </c>
      <c r="C296" s="339">
        <f>+C279</f>
        <v>63</v>
      </c>
      <c r="D296" s="315"/>
      <c r="E296" s="340"/>
      <c r="F296" s="315"/>
      <c r="G296" s="466"/>
      <c r="H296" s="315"/>
      <c r="I296" s="420">
        <f>+G296*C296</f>
        <v>0</v>
      </c>
      <c r="J296" s="318" t="s">
        <v>431</v>
      </c>
    </row>
    <row r="297" spans="2:10" ht="12.75">
      <c r="B297" s="315"/>
      <c r="C297" s="339"/>
      <c r="D297" s="315"/>
      <c r="E297" s="340"/>
      <c r="F297" s="315"/>
      <c r="G297" s="420"/>
      <c r="H297" s="315"/>
      <c r="I297" s="419"/>
      <c r="J297" s="315"/>
    </row>
    <row r="298" spans="1:10" ht="12.75">
      <c r="A298" s="318" t="s">
        <v>634</v>
      </c>
      <c r="B298" s="315" t="s">
        <v>635</v>
      </c>
      <c r="C298" s="339"/>
      <c r="D298" s="315"/>
      <c r="E298" s="340"/>
      <c r="F298" s="315"/>
      <c r="G298" s="420"/>
      <c r="H298" s="315"/>
      <c r="I298" s="419"/>
      <c r="J298" s="315"/>
    </row>
    <row r="299" spans="2:10" ht="12.75">
      <c r="B299" s="315" t="s">
        <v>636</v>
      </c>
      <c r="C299" s="339"/>
      <c r="D299" s="315"/>
      <c r="E299" s="340"/>
      <c r="F299" s="315"/>
      <c r="G299" s="420"/>
      <c r="H299" s="315"/>
      <c r="I299" s="419"/>
      <c r="J299" s="315"/>
    </row>
    <row r="300" spans="2:10" ht="12.75">
      <c r="B300" s="315" t="s">
        <v>637</v>
      </c>
      <c r="C300" s="339"/>
      <c r="D300" s="315"/>
      <c r="E300" s="340"/>
      <c r="F300" s="315"/>
      <c r="G300" s="420"/>
      <c r="H300" s="315"/>
      <c r="I300" s="419"/>
      <c r="J300" s="315"/>
    </row>
    <row r="301" spans="2:10" ht="12.75">
      <c r="B301" s="315" t="s">
        <v>638</v>
      </c>
      <c r="C301" s="339"/>
      <c r="D301" s="315"/>
      <c r="E301" s="340"/>
      <c r="F301" s="315"/>
      <c r="G301" s="420"/>
      <c r="H301" s="315"/>
      <c r="I301" s="419"/>
      <c r="J301" s="315"/>
    </row>
    <row r="302" spans="2:10" ht="12.75">
      <c r="B302" s="315"/>
      <c r="C302" s="339"/>
      <c r="D302" s="315"/>
      <c r="E302" s="340"/>
      <c r="F302" s="315"/>
      <c r="G302" s="420"/>
      <c r="H302" s="315"/>
      <c r="I302" s="419"/>
      <c r="J302" s="315"/>
    </row>
    <row r="303" spans="2:10" ht="12.75">
      <c r="B303" s="315" t="s">
        <v>133</v>
      </c>
      <c r="C303" s="339">
        <f>+C279</f>
        <v>63</v>
      </c>
      <c r="D303" s="315"/>
      <c r="E303" s="340"/>
      <c r="F303" s="315"/>
      <c r="G303" s="466"/>
      <c r="H303" s="315"/>
      <c r="I303" s="420">
        <f>+G303*C303</f>
        <v>0</v>
      </c>
      <c r="J303" s="318" t="s">
        <v>431</v>
      </c>
    </row>
    <row r="304" spans="2:10" ht="12.75">
      <c r="B304" s="315"/>
      <c r="C304" s="339"/>
      <c r="D304" s="315"/>
      <c r="E304" s="340"/>
      <c r="F304" s="315"/>
      <c r="G304" s="420"/>
      <c r="H304" s="315"/>
      <c r="I304" s="419"/>
      <c r="J304" s="315"/>
    </row>
    <row r="305" spans="1:10" ht="12.75">
      <c r="A305" s="318" t="s">
        <v>639</v>
      </c>
      <c r="B305" s="315" t="s">
        <v>640</v>
      </c>
      <c r="C305" s="339"/>
      <c r="D305" s="315"/>
      <c r="E305" s="340"/>
      <c r="F305" s="315"/>
      <c r="G305" s="420"/>
      <c r="H305" s="315"/>
      <c r="I305" s="419"/>
      <c r="J305" s="315"/>
    </row>
    <row r="306" spans="2:10" ht="12.75">
      <c r="B306" s="315"/>
      <c r="C306" s="339"/>
      <c r="D306" s="315"/>
      <c r="E306" s="340"/>
      <c r="F306" s="315"/>
      <c r="G306" s="420"/>
      <c r="H306" s="315"/>
      <c r="I306" s="419"/>
      <c r="J306" s="315"/>
    </row>
    <row r="307" spans="2:10" ht="12.75">
      <c r="B307" s="315" t="s">
        <v>133</v>
      </c>
      <c r="C307" s="339">
        <f>+C279</f>
        <v>63</v>
      </c>
      <c r="D307" s="315"/>
      <c r="E307" s="340"/>
      <c r="F307" s="315"/>
      <c r="G307" s="466"/>
      <c r="H307" s="315"/>
      <c r="I307" s="420">
        <f>+G307*C307</f>
        <v>0</v>
      </c>
      <c r="J307" s="318" t="s">
        <v>431</v>
      </c>
    </row>
    <row r="308" spans="2:10" ht="12.75">
      <c r="B308" s="315"/>
      <c r="C308" s="339"/>
      <c r="D308" s="315"/>
      <c r="E308" s="340"/>
      <c r="F308" s="340"/>
      <c r="G308" s="453"/>
      <c r="H308" s="315"/>
      <c r="I308" s="419"/>
      <c r="J308" s="315"/>
    </row>
    <row r="309" spans="2:10" ht="12.75">
      <c r="B309" s="336" t="s">
        <v>641</v>
      </c>
      <c r="C309" s="394"/>
      <c r="E309" s="395"/>
      <c r="G309" s="460"/>
      <c r="I309" s="423">
        <f>SUM(I279:I307)</f>
        <v>0</v>
      </c>
      <c r="J309" s="336" t="s">
        <v>431</v>
      </c>
    </row>
    <row r="310" spans="2:9" ht="12.75">
      <c r="B310" s="315"/>
      <c r="C310" s="343"/>
      <c r="D310" s="315"/>
      <c r="E310" s="315"/>
      <c r="F310" s="395"/>
      <c r="G310" s="461"/>
      <c r="I310" s="422"/>
    </row>
    <row r="311" spans="1:9" ht="12.75">
      <c r="A311" s="336" t="s">
        <v>642</v>
      </c>
      <c r="B311" s="399" t="s">
        <v>643</v>
      </c>
      <c r="I311" s="418"/>
    </row>
    <row r="312" ht="12.75">
      <c r="I312" s="418"/>
    </row>
    <row r="313" spans="1:10" ht="12.75">
      <c r="A313" s="318" t="s">
        <v>644</v>
      </c>
      <c r="B313" s="361" t="s">
        <v>645</v>
      </c>
      <c r="C313" s="346"/>
      <c r="D313" s="318"/>
      <c r="E313" s="347"/>
      <c r="F313" s="318"/>
      <c r="G313" s="462"/>
      <c r="H313" s="315"/>
      <c r="I313" s="419"/>
      <c r="J313" s="315"/>
    </row>
    <row r="314" spans="2:10" ht="12.75">
      <c r="B314" s="361" t="s">
        <v>646</v>
      </c>
      <c r="C314" s="346"/>
      <c r="D314" s="318"/>
      <c r="E314" s="347"/>
      <c r="F314" s="318"/>
      <c r="G314" s="462"/>
      <c r="H314" s="315"/>
      <c r="I314" s="419"/>
      <c r="J314" s="315"/>
    </row>
    <row r="315" spans="2:10" ht="12.75">
      <c r="B315" s="315" t="s">
        <v>647</v>
      </c>
      <c r="C315" s="346"/>
      <c r="D315" s="318"/>
      <c r="E315" s="349">
        <v>11</v>
      </c>
      <c r="F315" s="318" t="s">
        <v>19</v>
      </c>
      <c r="G315" s="463" t="s">
        <v>648</v>
      </c>
      <c r="H315" s="315"/>
      <c r="I315" s="419"/>
      <c r="J315" s="315"/>
    </row>
    <row r="316" spans="2:10" ht="12.75">
      <c r="B316" s="318" t="s">
        <v>649</v>
      </c>
      <c r="C316" s="346"/>
      <c r="D316" s="318"/>
      <c r="E316" s="347"/>
      <c r="F316" s="318"/>
      <c r="G316" s="462"/>
      <c r="H316" s="315"/>
      <c r="I316" s="419"/>
      <c r="J316" s="315"/>
    </row>
    <row r="317" spans="2:10" ht="12.75">
      <c r="B317" s="315" t="s">
        <v>133</v>
      </c>
      <c r="C317" s="400">
        <v>63</v>
      </c>
      <c r="D317" s="315"/>
      <c r="E317" s="340"/>
      <c r="F317" s="315"/>
      <c r="G317" s="469"/>
      <c r="H317" s="315"/>
      <c r="I317" s="420">
        <f>+G317*C317</f>
        <v>0</v>
      </c>
      <c r="J317" s="318" t="s">
        <v>431</v>
      </c>
    </row>
    <row r="318" spans="2:10" ht="12.75">
      <c r="B318" s="361"/>
      <c r="C318" s="346"/>
      <c r="D318" s="318"/>
      <c r="E318" s="347"/>
      <c r="F318" s="318"/>
      <c r="G318" s="462"/>
      <c r="H318" s="315"/>
      <c r="I318" s="419"/>
      <c r="J318" s="315"/>
    </row>
    <row r="319" spans="2:10" ht="12.75">
      <c r="B319" s="318" t="s">
        <v>650</v>
      </c>
      <c r="C319" s="400"/>
      <c r="D319" s="315"/>
      <c r="E319" s="340"/>
      <c r="F319" s="315"/>
      <c r="G319" s="462"/>
      <c r="H319" s="315"/>
      <c r="I319" s="419"/>
      <c r="J319" s="318"/>
    </row>
    <row r="320" spans="2:10" ht="12.75">
      <c r="B320" s="318" t="s">
        <v>651</v>
      </c>
      <c r="C320" s="400"/>
      <c r="D320" s="315"/>
      <c r="E320" s="340"/>
      <c r="F320" s="315"/>
      <c r="G320" s="462"/>
      <c r="H320" s="315"/>
      <c r="I320" s="419"/>
      <c r="J320" s="318"/>
    </row>
    <row r="321" spans="2:10" ht="12.75">
      <c r="B321" s="318" t="s">
        <v>652</v>
      </c>
      <c r="C321" s="400"/>
      <c r="D321" s="315"/>
      <c r="E321" s="340"/>
      <c r="F321" s="315"/>
      <c r="G321" s="462"/>
      <c r="H321" s="315"/>
      <c r="I321" s="419"/>
      <c r="J321" s="318"/>
    </row>
    <row r="322" spans="2:10" ht="12.75">
      <c r="B322" s="315"/>
      <c r="C322" s="400"/>
      <c r="D322" s="315"/>
      <c r="E322" s="340"/>
      <c r="F322" s="315"/>
      <c r="G322" s="462"/>
      <c r="H322" s="315"/>
      <c r="I322" s="419"/>
      <c r="J322" s="318"/>
    </row>
    <row r="323" spans="1:10" ht="12.75">
      <c r="A323" s="318" t="s">
        <v>653</v>
      </c>
      <c r="B323" s="318" t="s">
        <v>654</v>
      </c>
      <c r="C323" s="343"/>
      <c r="D323" s="315"/>
      <c r="E323" s="340"/>
      <c r="F323" s="340"/>
      <c r="G323" s="453"/>
      <c r="H323" s="315"/>
      <c r="I323" s="419"/>
      <c r="J323" s="315"/>
    </row>
    <row r="324" spans="2:10" ht="12.75">
      <c r="B324" s="318" t="s">
        <v>655</v>
      </c>
      <c r="C324" s="343"/>
      <c r="D324" s="315"/>
      <c r="E324" s="340"/>
      <c r="F324" s="340"/>
      <c r="G324" s="453"/>
      <c r="H324" s="315"/>
      <c r="I324" s="419"/>
      <c r="J324" s="315"/>
    </row>
    <row r="325" spans="2:10" ht="12.75">
      <c r="B325" s="318" t="s">
        <v>656</v>
      </c>
      <c r="C325" s="343"/>
      <c r="D325" s="315"/>
      <c r="E325" s="340"/>
      <c r="F325" s="340"/>
      <c r="G325" s="453"/>
      <c r="H325" s="315"/>
      <c r="I325" s="419"/>
      <c r="J325" s="315"/>
    </row>
    <row r="326" spans="2:10" ht="12.75">
      <c r="B326" s="318" t="s">
        <v>657</v>
      </c>
      <c r="C326" s="343"/>
      <c r="D326" s="315"/>
      <c r="E326" s="340"/>
      <c r="F326" s="340"/>
      <c r="G326" s="453"/>
      <c r="H326" s="315"/>
      <c r="I326" s="419"/>
      <c r="J326" s="315"/>
    </row>
    <row r="327" spans="2:10" ht="12.75">
      <c r="B327" s="318" t="s">
        <v>658</v>
      </c>
      <c r="C327" s="343"/>
      <c r="D327" s="315"/>
      <c r="E327" s="340"/>
      <c r="F327" s="340"/>
      <c r="G327" s="453"/>
      <c r="H327" s="315"/>
      <c r="I327" s="419"/>
      <c r="J327" s="315"/>
    </row>
    <row r="328" spans="2:10" ht="12.75">
      <c r="B328" s="315"/>
      <c r="C328" s="343"/>
      <c r="D328" s="315"/>
      <c r="E328" s="340"/>
      <c r="F328" s="340"/>
      <c r="G328" s="453"/>
      <c r="H328" s="315"/>
      <c r="I328" s="419"/>
      <c r="J328" s="315"/>
    </row>
    <row r="329" spans="2:10" ht="12.75">
      <c r="B329" s="315" t="s">
        <v>659</v>
      </c>
      <c r="C329" s="343"/>
      <c r="D329" s="315"/>
      <c r="E329" s="340"/>
      <c r="F329" s="340"/>
      <c r="G329" s="453"/>
      <c r="H329" s="315"/>
      <c r="I329" s="419"/>
      <c r="J329" s="315"/>
    </row>
    <row r="330" spans="2:10" ht="12.75">
      <c r="B330" s="315" t="s">
        <v>660</v>
      </c>
      <c r="C330" s="343"/>
      <c r="D330" s="315" t="s">
        <v>19</v>
      </c>
      <c r="E330" s="400">
        <f>+E315*2</f>
        <v>22</v>
      </c>
      <c r="F330" s="340" t="s">
        <v>661</v>
      </c>
      <c r="G330" s="467"/>
      <c r="H330" s="315"/>
      <c r="I330" s="420">
        <f>+G330*E330</f>
        <v>0</v>
      </c>
      <c r="J330" s="318" t="s">
        <v>431</v>
      </c>
    </row>
    <row r="331" spans="2:9" ht="12.75">
      <c r="B331" s="315"/>
      <c r="C331" s="343"/>
      <c r="D331" s="315"/>
      <c r="E331" s="315"/>
      <c r="F331" s="395"/>
      <c r="G331" s="461"/>
      <c r="I331" s="422"/>
    </row>
    <row r="332" spans="2:9" ht="12.75">
      <c r="B332" s="318" t="s">
        <v>662</v>
      </c>
      <c r="C332" s="343"/>
      <c r="D332" s="315"/>
      <c r="E332" s="315"/>
      <c r="F332" s="395"/>
      <c r="G332" s="461"/>
      <c r="I332" s="422"/>
    </row>
    <row r="333" spans="2:9" ht="12.75">
      <c r="B333" s="318" t="s">
        <v>663</v>
      </c>
      <c r="C333" s="343"/>
      <c r="D333" s="315"/>
      <c r="E333" s="315"/>
      <c r="F333" s="395"/>
      <c r="G333" s="461"/>
      <c r="I333" s="422"/>
    </row>
    <row r="334" spans="2:9" ht="12.75">
      <c r="B334" s="318" t="s">
        <v>664</v>
      </c>
      <c r="C334" s="343"/>
      <c r="D334" s="315"/>
      <c r="E334" s="315"/>
      <c r="F334" s="395"/>
      <c r="G334" s="461"/>
      <c r="I334" s="422"/>
    </row>
    <row r="335" spans="2:9" ht="12.75">
      <c r="B335" s="318" t="s">
        <v>652</v>
      </c>
      <c r="C335" s="343"/>
      <c r="D335" s="315"/>
      <c r="E335" s="315"/>
      <c r="F335" s="395"/>
      <c r="G335" s="461"/>
      <c r="I335" s="422"/>
    </row>
    <row r="336" spans="2:9" ht="12.75">
      <c r="B336" s="315"/>
      <c r="C336" s="343"/>
      <c r="D336" s="315"/>
      <c r="E336" s="315"/>
      <c r="F336" s="395"/>
      <c r="G336" s="461"/>
      <c r="I336" s="422"/>
    </row>
    <row r="337" spans="2:10" ht="12.75">
      <c r="B337" s="336" t="s">
        <v>665</v>
      </c>
      <c r="C337" s="394"/>
      <c r="E337" s="395"/>
      <c r="G337" s="460"/>
      <c r="I337" s="423">
        <f>SUM(I317:I335)</f>
        <v>0</v>
      </c>
      <c r="J337" s="336" t="s">
        <v>431</v>
      </c>
    </row>
    <row r="338" spans="2:9" ht="12.75">
      <c r="B338" s="315"/>
      <c r="C338" s="343"/>
      <c r="D338" s="315"/>
      <c r="E338" s="315"/>
      <c r="F338" s="395"/>
      <c r="G338" s="461"/>
      <c r="I338" s="422"/>
    </row>
    <row r="339" spans="2:10" ht="12.75">
      <c r="B339" s="401" t="s">
        <v>666</v>
      </c>
      <c r="C339" s="402"/>
      <c r="D339" s="403"/>
      <c r="E339" s="403"/>
      <c r="F339" s="404"/>
      <c r="G339" s="464"/>
      <c r="H339" s="403"/>
      <c r="I339" s="424">
        <f>+I337+I309+I272</f>
        <v>0</v>
      </c>
      <c r="J339" s="332" t="s">
        <v>431</v>
      </c>
    </row>
  </sheetData>
  <sheetProtection password="E637" sheet="1" formatCells="0" formatColumns="0" formatRows="0" selectLockedCells="1"/>
  <printOptions/>
  <pageMargins left="0.7" right="0.7" top="0.75" bottom="0.75" header="0.3" footer="0.3"/>
  <pageSetup horizontalDpi="600" verticalDpi="600" orientation="portrait" paperSize="9" scale="92" r:id="rId1"/>
</worksheet>
</file>

<file path=xl/worksheets/sheet7.xml><?xml version="1.0" encoding="utf-8"?>
<worksheet xmlns="http://schemas.openxmlformats.org/spreadsheetml/2006/main" xmlns:r="http://schemas.openxmlformats.org/officeDocument/2006/relationships">
  <dimension ref="A1:J423"/>
  <sheetViews>
    <sheetView view="pageBreakPreview" zoomScale="130" zoomScaleSheetLayoutView="130" zoomScalePageLayoutView="0" workbookViewId="0" topLeftCell="A286">
      <selection activeCell="G309" sqref="G309"/>
    </sheetView>
  </sheetViews>
  <sheetFormatPr defaultColWidth="9.00390625" defaultRowHeight="12.75"/>
  <cols>
    <col min="1" max="6" width="9.125" style="313" customWidth="1"/>
    <col min="7" max="7" width="9.125" style="431" customWidth="1"/>
    <col min="8" max="8" width="9.125" style="313" customWidth="1"/>
    <col min="9" max="9" width="13.375" style="313" customWidth="1"/>
    <col min="10" max="16384" width="9.125" style="313" customWidth="1"/>
  </cols>
  <sheetData>
    <row r="1" ht="20.25">
      <c r="B1" s="314" t="s">
        <v>667</v>
      </c>
    </row>
    <row r="4" spans="1:10" ht="12.75">
      <c r="A4" s="315"/>
      <c r="B4" s="316" t="s">
        <v>428</v>
      </c>
      <c r="C4" s="316" t="s">
        <v>668</v>
      </c>
      <c r="D4" s="315"/>
      <c r="E4" s="315"/>
      <c r="F4" s="315"/>
      <c r="G4" s="339"/>
      <c r="H4" s="315"/>
      <c r="I4" s="315"/>
      <c r="J4" s="315"/>
    </row>
    <row r="5" spans="1:10" ht="12.75">
      <c r="A5" s="315"/>
      <c r="B5" s="315"/>
      <c r="C5" s="315"/>
      <c r="D5" s="315"/>
      <c r="E5" s="315"/>
      <c r="F5" s="315"/>
      <c r="G5" s="339"/>
      <c r="H5" s="315"/>
      <c r="I5" s="315"/>
      <c r="J5" s="315"/>
    </row>
    <row r="6" spans="1:10" ht="12.75">
      <c r="A6" s="315"/>
      <c r="B6" s="315" t="s">
        <v>808</v>
      </c>
      <c r="C6" s="315"/>
      <c r="D6" s="315"/>
      <c r="E6" s="315"/>
      <c r="F6" s="315"/>
      <c r="G6" s="339"/>
      <c r="H6" s="315"/>
      <c r="I6" s="317">
        <f>+I221</f>
        <v>0</v>
      </c>
      <c r="J6" s="318" t="s">
        <v>431</v>
      </c>
    </row>
    <row r="7" spans="1:10" ht="12.75">
      <c r="A7" s="315"/>
      <c r="B7" s="315"/>
      <c r="C7" s="315"/>
      <c r="D7" s="315"/>
      <c r="E7" s="315"/>
      <c r="F7" s="315"/>
      <c r="G7" s="339"/>
      <c r="H7" s="315"/>
      <c r="I7" s="315"/>
      <c r="J7" s="315"/>
    </row>
    <row r="8" spans="1:10" ht="12.75">
      <c r="A8" s="315"/>
      <c r="B8" s="315" t="s">
        <v>432</v>
      </c>
      <c r="C8" s="315"/>
      <c r="D8" s="315"/>
      <c r="E8" s="315"/>
      <c r="F8" s="315"/>
      <c r="G8" s="339"/>
      <c r="H8" s="315"/>
      <c r="I8" s="317">
        <f>+I268</f>
        <v>0</v>
      </c>
      <c r="J8" s="318" t="s">
        <v>431</v>
      </c>
    </row>
    <row r="9" spans="1:10" ht="12.75">
      <c r="A9" s="315"/>
      <c r="B9" s="315"/>
      <c r="C9" s="315"/>
      <c r="D9" s="315"/>
      <c r="E9" s="315"/>
      <c r="F9" s="315"/>
      <c r="G9" s="339"/>
      <c r="H9" s="315"/>
      <c r="I9" s="317"/>
      <c r="J9" s="315"/>
    </row>
    <row r="10" spans="1:10" ht="12.75">
      <c r="A10" s="315"/>
      <c r="B10" s="319" t="s">
        <v>433</v>
      </c>
      <c r="C10" s="319"/>
      <c r="D10" s="319"/>
      <c r="E10" s="319"/>
      <c r="F10" s="319"/>
      <c r="G10" s="432"/>
      <c r="H10" s="319"/>
      <c r="I10" s="320">
        <f>+I335</f>
        <v>0</v>
      </c>
      <c r="J10" s="321" t="s">
        <v>431</v>
      </c>
    </row>
    <row r="11" spans="1:10" ht="12.75">
      <c r="A11" s="315"/>
      <c r="B11" s="315"/>
      <c r="C11" s="315"/>
      <c r="D11" s="315"/>
      <c r="E11" s="315"/>
      <c r="F11" s="315"/>
      <c r="G11" s="339"/>
      <c r="H11" s="315"/>
      <c r="I11" s="315"/>
      <c r="J11" s="315"/>
    </row>
    <row r="12" spans="1:10" ht="12.75">
      <c r="A12" s="315"/>
      <c r="B12" s="322" t="s">
        <v>434</v>
      </c>
      <c r="C12" s="322"/>
      <c r="D12" s="322"/>
      <c r="E12" s="322"/>
      <c r="F12" s="322"/>
      <c r="G12" s="433"/>
      <c r="H12" s="322"/>
      <c r="I12" s="323">
        <f>SUM(I6:I10)</f>
        <v>0</v>
      </c>
      <c r="J12" s="318" t="s">
        <v>431</v>
      </c>
    </row>
    <row r="13" spans="1:10" ht="12.75">
      <c r="A13" s="315"/>
      <c r="B13" s="322"/>
      <c r="C13" s="322"/>
      <c r="D13" s="322"/>
      <c r="E13" s="322"/>
      <c r="F13" s="322"/>
      <c r="G13" s="433"/>
      <c r="H13" s="322"/>
      <c r="I13" s="323"/>
      <c r="J13" s="322"/>
    </row>
    <row r="14" spans="1:10" ht="12.75">
      <c r="A14" s="315"/>
      <c r="B14" s="324"/>
      <c r="C14" s="315"/>
      <c r="D14" s="315"/>
      <c r="E14" s="315"/>
      <c r="F14" s="325" t="s">
        <v>435</v>
      </c>
      <c r="G14" s="339"/>
      <c r="H14" s="315"/>
      <c r="I14" s="326">
        <f>+I12/B285</f>
        <v>0</v>
      </c>
      <c r="J14" s="318" t="s">
        <v>436</v>
      </c>
    </row>
    <row r="15" spans="1:10" ht="12.75">
      <c r="A15" s="315"/>
      <c r="B15" s="324"/>
      <c r="C15" s="315"/>
      <c r="D15" s="315"/>
      <c r="E15" s="315"/>
      <c r="F15" s="325"/>
      <c r="G15" s="339"/>
      <c r="H15" s="315"/>
      <c r="I15" s="326"/>
      <c r="J15" s="322"/>
    </row>
    <row r="16" spans="1:10" ht="12.75">
      <c r="A16" s="315"/>
      <c r="B16" s="324"/>
      <c r="C16" s="315"/>
      <c r="D16" s="315"/>
      <c r="E16" s="315"/>
      <c r="F16" s="325"/>
      <c r="G16" s="339"/>
      <c r="H16" s="315"/>
      <c r="I16" s="326"/>
      <c r="J16" s="322"/>
    </row>
    <row r="17" spans="1:10" ht="12.75">
      <c r="A17" s="315"/>
      <c r="B17" s="318"/>
      <c r="C17" s="318"/>
      <c r="D17" s="318"/>
      <c r="E17" s="318"/>
      <c r="F17" s="318"/>
      <c r="G17" s="346"/>
      <c r="H17" s="318"/>
      <c r="I17" s="327"/>
      <c r="J17" s="328"/>
    </row>
    <row r="18" spans="1:10" ht="12.75">
      <c r="A18" s="315"/>
      <c r="B18" s="315"/>
      <c r="C18" s="318"/>
      <c r="D18" s="318"/>
      <c r="E18" s="318"/>
      <c r="F18" s="318"/>
      <c r="G18" s="346"/>
      <c r="H18" s="318"/>
      <c r="I18" s="327"/>
      <c r="J18" s="318"/>
    </row>
    <row r="19" spans="1:10" ht="12.75">
      <c r="A19" s="315"/>
      <c r="B19" s="315" t="s">
        <v>805</v>
      </c>
      <c r="C19" s="318"/>
      <c r="D19" s="318"/>
      <c r="E19" s="318"/>
      <c r="F19" s="318"/>
      <c r="G19" s="346"/>
      <c r="H19" s="318"/>
      <c r="I19" s="327">
        <f>+I423</f>
        <v>0</v>
      </c>
      <c r="J19" s="318" t="s">
        <v>431</v>
      </c>
    </row>
    <row r="20" spans="1:10" ht="12.75">
      <c r="A20" s="315"/>
      <c r="B20" s="315"/>
      <c r="C20" s="318"/>
      <c r="D20" s="318"/>
      <c r="E20" s="318"/>
      <c r="F20" s="318"/>
      <c r="G20" s="346"/>
      <c r="H20" s="318"/>
      <c r="I20" s="327"/>
      <c r="J20" s="318"/>
    </row>
    <row r="21" spans="1:10" ht="12.75">
      <c r="A21" s="315"/>
      <c r="B21" s="318"/>
      <c r="C21" s="318"/>
      <c r="D21" s="318"/>
      <c r="E21" s="318"/>
      <c r="F21" s="318"/>
      <c r="G21" s="346"/>
      <c r="H21" s="318"/>
      <c r="I21" s="327"/>
      <c r="J21" s="328"/>
    </row>
    <row r="22" spans="1:10" ht="12.75">
      <c r="A22" s="315"/>
      <c r="B22" s="329" t="s">
        <v>437</v>
      </c>
      <c r="C22" s="330"/>
      <c r="D22" s="330"/>
      <c r="E22" s="330"/>
      <c r="F22" s="330"/>
      <c r="G22" s="434"/>
      <c r="H22" s="330"/>
      <c r="I22" s="331">
        <f>+I12+SUM(I17:I19)</f>
        <v>0</v>
      </c>
      <c r="J22" s="332" t="s">
        <v>431</v>
      </c>
    </row>
    <row r="23" spans="1:10" ht="12.75">
      <c r="A23" s="315"/>
      <c r="B23" s="318"/>
      <c r="C23" s="318"/>
      <c r="D23" s="318"/>
      <c r="E23" s="318"/>
      <c r="F23" s="318"/>
      <c r="G23" s="346"/>
      <c r="H23" s="318"/>
      <c r="I23" s="327"/>
      <c r="J23" s="328"/>
    </row>
    <row r="24" spans="1:10" ht="12.75">
      <c r="A24" s="315"/>
      <c r="B24" s="318"/>
      <c r="C24" s="318"/>
      <c r="D24" s="318"/>
      <c r="E24" s="318"/>
      <c r="F24" s="318"/>
      <c r="G24" s="346"/>
      <c r="H24" s="318"/>
      <c r="I24" s="327"/>
      <c r="J24" s="328"/>
    </row>
    <row r="25" spans="1:10" ht="12.75">
      <c r="A25" s="315"/>
      <c r="B25" s="324"/>
      <c r="C25" s="315"/>
      <c r="D25" s="315"/>
      <c r="E25" s="315"/>
      <c r="F25" s="315"/>
      <c r="G25" s="339"/>
      <c r="H25" s="315"/>
      <c r="I25" s="326"/>
      <c r="J25" s="322"/>
    </row>
    <row r="26" spans="1:10" ht="12.75">
      <c r="A26" s="315"/>
      <c r="B26" s="318" t="s">
        <v>438</v>
      </c>
      <c r="C26" s="315"/>
      <c r="D26" s="315"/>
      <c r="E26" s="315"/>
      <c r="F26" s="315"/>
      <c r="G26" s="339"/>
      <c r="H26" s="315"/>
      <c r="I26" s="326"/>
      <c r="J26" s="322"/>
    </row>
    <row r="27" spans="1:10" ht="12.75">
      <c r="A27" s="315"/>
      <c r="B27" s="318" t="s">
        <v>439</v>
      </c>
      <c r="C27" s="315"/>
      <c r="D27" s="315"/>
      <c r="E27" s="315"/>
      <c r="F27" s="315"/>
      <c r="G27" s="339"/>
      <c r="H27" s="315"/>
      <c r="I27" s="333"/>
      <c r="J27" s="334"/>
    </row>
    <row r="28" spans="1:10" ht="12.75">
      <c r="A28" s="315"/>
      <c r="B28" s="318"/>
      <c r="C28" s="315"/>
      <c r="D28" s="315"/>
      <c r="E28" s="315"/>
      <c r="F28" s="315"/>
      <c r="G28" s="339"/>
      <c r="H28" s="315"/>
      <c r="I28" s="315"/>
      <c r="J28" s="315"/>
    </row>
    <row r="29" spans="1:10" ht="12.75">
      <c r="A29" s="335"/>
      <c r="B29" s="318" t="s">
        <v>440</v>
      </c>
      <c r="C29" s="315"/>
      <c r="D29" s="315"/>
      <c r="E29" s="315"/>
      <c r="F29" s="315"/>
      <c r="G29" s="339"/>
      <c r="H29" s="315"/>
      <c r="I29" s="315"/>
      <c r="J29" s="315"/>
    </row>
    <row r="30" spans="1:10" ht="12.75">
      <c r="A30" s="335"/>
      <c r="B30" s="315"/>
      <c r="C30" s="315"/>
      <c r="D30" s="315"/>
      <c r="E30" s="315"/>
      <c r="F30" s="315"/>
      <c r="G30" s="339"/>
      <c r="H30" s="315"/>
      <c r="I30" s="315"/>
      <c r="J30" s="315"/>
    </row>
    <row r="31" spans="1:10" ht="12.75">
      <c r="A31" s="335"/>
      <c r="B31" s="315" t="s">
        <v>441</v>
      </c>
      <c r="C31" s="315"/>
      <c r="D31" s="315"/>
      <c r="E31" s="315"/>
      <c r="F31" s="315"/>
      <c r="G31" s="339"/>
      <c r="H31" s="315"/>
      <c r="I31" s="315"/>
      <c r="J31" s="315"/>
    </row>
    <row r="32" spans="1:10" ht="12.75">
      <c r="A32" s="335"/>
      <c r="B32" s="315" t="s">
        <v>442</v>
      </c>
      <c r="C32" s="315"/>
      <c r="D32" s="315"/>
      <c r="E32" s="315"/>
      <c r="F32" s="315"/>
      <c r="G32" s="339"/>
      <c r="H32" s="315"/>
      <c r="I32" s="315"/>
      <c r="J32" s="315"/>
    </row>
    <row r="33" spans="1:10" ht="12.75">
      <c r="A33" s="315"/>
      <c r="B33" s="315" t="s">
        <v>443</v>
      </c>
      <c r="C33" s="315"/>
      <c r="D33" s="315"/>
      <c r="E33" s="315"/>
      <c r="F33" s="315"/>
      <c r="G33" s="339"/>
      <c r="H33" s="315"/>
      <c r="I33" s="315"/>
      <c r="J33" s="315"/>
    </row>
    <row r="34" spans="1:10" ht="12.75">
      <c r="A34" s="315"/>
      <c r="B34" s="315"/>
      <c r="C34" s="315"/>
      <c r="D34" s="315"/>
      <c r="E34" s="315"/>
      <c r="F34" s="315"/>
      <c r="G34" s="339"/>
      <c r="H34" s="315"/>
      <c r="I34" s="315"/>
      <c r="J34" s="315"/>
    </row>
    <row r="35" spans="1:10" ht="12.75">
      <c r="A35" s="335"/>
      <c r="B35" s="315" t="s">
        <v>444</v>
      </c>
      <c r="C35" s="315"/>
      <c r="D35" s="315"/>
      <c r="E35" s="315"/>
      <c r="F35" s="315"/>
      <c r="G35" s="339"/>
      <c r="H35" s="315"/>
      <c r="I35" s="315"/>
      <c r="J35" s="315"/>
    </row>
    <row r="36" spans="1:10" ht="12.75">
      <c r="A36" s="315"/>
      <c r="B36" s="315" t="s">
        <v>445</v>
      </c>
      <c r="C36" s="315"/>
      <c r="D36" s="315"/>
      <c r="E36" s="315"/>
      <c r="F36" s="315"/>
      <c r="G36" s="339"/>
      <c r="H36" s="315"/>
      <c r="I36" s="315"/>
      <c r="J36" s="315"/>
    </row>
    <row r="37" spans="1:10" ht="12.75">
      <c r="A37" s="315"/>
      <c r="B37" s="315"/>
      <c r="C37" s="315"/>
      <c r="D37" s="315"/>
      <c r="E37" s="315"/>
      <c r="F37" s="315"/>
      <c r="G37" s="339"/>
      <c r="H37" s="315"/>
      <c r="I37" s="315"/>
      <c r="J37" s="315"/>
    </row>
    <row r="38" spans="1:10" ht="12.75">
      <c r="A38" s="315"/>
      <c r="B38" s="315" t="s">
        <v>446</v>
      </c>
      <c r="C38" s="315"/>
      <c r="D38" s="315"/>
      <c r="E38" s="315"/>
      <c r="F38" s="315"/>
      <c r="G38" s="339"/>
      <c r="H38" s="315"/>
      <c r="I38" s="315"/>
      <c r="J38" s="315"/>
    </row>
    <row r="39" spans="1:10" ht="12.75">
      <c r="A39" s="315"/>
      <c r="B39" s="315"/>
      <c r="C39" s="315"/>
      <c r="D39" s="315"/>
      <c r="E39" s="315"/>
      <c r="F39" s="315"/>
      <c r="G39" s="339"/>
      <c r="H39" s="315"/>
      <c r="I39" s="315"/>
      <c r="J39" s="315"/>
    </row>
    <row r="40" spans="1:10" ht="12.75">
      <c r="A40" s="315"/>
      <c r="B40" s="336" t="s">
        <v>451</v>
      </c>
      <c r="C40" s="315"/>
      <c r="D40" s="315"/>
      <c r="E40" s="315"/>
      <c r="F40" s="315"/>
      <c r="G40" s="339"/>
      <c r="H40" s="315"/>
      <c r="I40" s="315"/>
      <c r="J40" s="315"/>
    </row>
    <row r="41" spans="1:10" ht="12.75">
      <c r="A41" s="315"/>
      <c r="B41" s="315"/>
      <c r="C41" s="315"/>
      <c r="D41" s="315"/>
      <c r="E41" s="315"/>
      <c r="F41" s="315"/>
      <c r="G41" s="339"/>
      <c r="H41" s="315"/>
      <c r="I41" s="315"/>
      <c r="J41" s="315"/>
    </row>
    <row r="42" spans="1:10" ht="12.75">
      <c r="A42" s="315"/>
      <c r="B42" s="336" t="s">
        <v>452</v>
      </c>
      <c r="C42" s="315"/>
      <c r="D42" s="315"/>
      <c r="E42" s="315"/>
      <c r="F42" s="315"/>
      <c r="G42" s="339"/>
      <c r="H42" s="315"/>
      <c r="I42" s="315"/>
      <c r="J42" s="315"/>
    </row>
    <row r="43" spans="1:10" ht="12.75">
      <c r="A43" s="315"/>
      <c r="B43" s="336" t="s">
        <v>453</v>
      </c>
      <c r="C43" s="315"/>
      <c r="D43" s="315"/>
      <c r="E43" s="315"/>
      <c r="F43" s="315"/>
      <c r="G43" s="339"/>
      <c r="H43" s="315"/>
      <c r="I43" s="315"/>
      <c r="J43" s="315"/>
    </row>
    <row r="44" spans="1:10" ht="12.75">
      <c r="A44" s="315"/>
      <c r="B44" s="336" t="s">
        <v>454</v>
      </c>
      <c r="C44" s="315"/>
      <c r="D44" s="315"/>
      <c r="E44" s="315"/>
      <c r="F44" s="315"/>
      <c r="G44" s="339"/>
      <c r="H44" s="315"/>
      <c r="I44" s="315"/>
      <c r="J44" s="315"/>
    </row>
    <row r="45" spans="1:10" ht="12.75">
      <c r="A45" s="315"/>
      <c r="B45" s="336"/>
      <c r="C45" s="315"/>
      <c r="D45" s="315"/>
      <c r="E45" s="315"/>
      <c r="F45" s="315"/>
      <c r="G45" s="339"/>
      <c r="H45" s="315"/>
      <c r="I45" s="315"/>
      <c r="J45" s="315"/>
    </row>
    <row r="46" spans="1:10" ht="12.75">
      <c r="A46" s="315"/>
      <c r="B46" s="336"/>
      <c r="C46" s="315"/>
      <c r="D46" s="315"/>
      <c r="E46" s="315"/>
      <c r="F46" s="315"/>
      <c r="G46" s="339"/>
      <c r="H46" s="315"/>
      <c r="I46" s="315"/>
      <c r="J46" s="315"/>
    </row>
    <row r="47" spans="1:10" ht="12.75">
      <c r="A47" s="315"/>
      <c r="B47" s="336" t="s">
        <v>381</v>
      </c>
      <c r="C47" s="315"/>
      <c r="D47" s="315"/>
      <c r="E47" s="315"/>
      <c r="F47" s="315"/>
      <c r="G47" s="339"/>
      <c r="H47" s="315"/>
      <c r="I47" s="315"/>
      <c r="J47" s="315"/>
    </row>
    <row r="48" spans="1:10" ht="12.75">
      <c r="A48" s="315"/>
      <c r="B48" s="336" t="s">
        <v>455</v>
      </c>
      <c r="C48" s="315"/>
      <c r="D48" s="315"/>
      <c r="E48" s="315"/>
      <c r="F48" s="315"/>
      <c r="G48" s="339"/>
      <c r="H48" s="315"/>
      <c r="I48" s="315"/>
      <c r="J48" s="315"/>
    </row>
    <row r="49" spans="1:10" ht="12.75">
      <c r="A49" s="315"/>
      <c r="B49" s="336" t="s">
        <v>456</v>
      </c>
      <c r="C49" s="315"/>
      <c r="D49" s="315"/>
      <c r="E49" s="315"/>
      <c r="F49" s="315"/>
      <c r="G49" s="339"/>
      <c r="H49" s="315"/>
      <c r="I49" s="315"/>
      <c r="J49" s="315"/>
    </row>
    <row r="50" spans="1:10" ht="12.75">
      <c r="A50" s="315"/>
      <c r="B50" s="336" t="s">
        <v>457</v>
      </c>
      <c r="C50" s="315"/>
      <c r="D50" s="315"/>
      <c r="E50" s="315"/>
      <c r="F50" s="315"/>
      <c r="G50" s="339"/>
      <c r="H50" s="315"/>
      <c r="I50" s="315"/>
      <c r="J50" s="315"/>
    </row>
    <row r="51" spans="1:10" ht="12.75">
      <c r="A51" s="315"/>
      <c r="B51" s="336" t="s">
        <v>669</v>
      </c>
      <c r="C51" s="315"/>
      <c r="D51" s="315"/>
      <c r="E51" s="315"/>
      <c r="F51" s="315"/>
      <c r="G51" s="339"/>
      <c r="H51" s="315"/>
      <c r="I51" s="315"/>
      <c r="J51" s="315"/>
    </row>
    <row r="52" spans="1:10" ht="12.75">
      <c r="A52" s="315"/>
      <c r="B52" s="336"/>
      <c r="C52" s="315"/>
      <c r="D52" s="315"/>
      <c r="E52" s="315"/>
      <c r="F52" s="315"/>
      <c r="G52" s="339"/>
      <c r="H52" s="315"/>
      <c r="I52" s="315"/>
      <c r="J52" s="315"/>
    </row>
    <row r="53" spans="1:10" ht="12.75">
      <c r="A53" s="337"/>
      <c r="B53" s="337" t="s">
        <v>459</v>
      </c>
      <c r="C53" s="337" t="str">
        <f>+C4</f>
        <v>JAVNI VODOVOD ''R'' NL DN100</v>
      </c>
      <c r="D53" s="337"/>
      <c r="E53" s="337"/>
      <c r="F53" s="337"/>
      <c r="G53" s="435"/>
      <c r="H53" s="337"/>
      <c r="I53" s="337"/>
      <c r="J53" s="337"/>
    </row>
    <row r="54" spans="1:10" ht="12.75">
      <c r="A54" s="315"/>
      <c r="B54" s="315"/>
      <c r="C54" s="315"/>
      <c r="D54" s="315"/>
      <c r="E54" s="315"/>
      <c r="F54" s="315"/>
      <c r="G54" s="339"/>
      <c r="H54" s="315"/>
      <c r="I54" s="315"/>
      <c r="J54" s="315"/>
    </row>
    <row r="55" spans="1:10" ht="12.75">
      <c r="A55" s="315"/>
      <c r="B55" s="315"/>
      <c r="C55" s="315"/>
      <c r="D55" s="315"/>
      <c r="E55" s="315"/>
      <c r="F55" s="315"/>
      <c r="G55" s="339"/>
      <c r="H55" s="315"/>
      <c r="I55" s="315"/>
      <c r="J55" s="315"/>
    </row>
    <row r="56" spans="1:10" ht="12.75">
      <c r="A56" s="338" t="s">
        <v>806</v>
      </c>
      <c r="B56" s="315"/>
      <c r="C56" s="315"/>
      <c r="D56" s="315"/>
      <c r="E56" s="315"/>
      <c r="F56" s="315"/>
      <c r="G56" s="339"/>
      <c r="H56" s="315"/>
      <c r="I56" s="315"/>
      <c r="J56" s="315"/>
    </row>
    <row r="57" spans="1:10" ht="12.75">
      <c r="A57" s="315"/>
      <c r="B57" s="315"/>
      <c r="C57" s="315"/>
      <c r="D57" s="315"/>
      <c r="E57" s="315"/>
      <c r="F57" s="315"/>
      <c r="G57" s="339"/>
      <c r="H57" s="315"/>
      <c r="I57" s="315"/>
      <c r="J57" s="315"/>
    </row>
    <row r="58" spans="1:10" ht="12.75">
      <c r="A58" s="315" t="s">
        <v>461</v>
      </c>
      <c r="B58" s="315" t="s">
        <v>462</v>
      </c>
      <c r="C58" s="315"/>
      <c r="D58" s="315"/>
      <c r="E58" s="315"/>
      <c r="F58" s="315"/>
      <c r="G58" s="339"/>
      <c r="H58" s="315"/>
      <c r="I58" s="315"/>
      <c r="J58" s="315"/>
    </row>
    <row r="59" spans="1:10" ht="12.75">
      <c r="A59" s="315"/>
      <c r="B59" s="315" t="s">
        <v>463</v>
      </c>
      <c r="C59" s="315"/>
      <c r="D59" s="315"/>
      <c r="E59" s="315"/>
      <c r="F59" s="315"/>
      <c r="G59" s="339"/>
      <c r="H59" s="315"/>
      <c r="I59" s="315"/>
      <c r="J59" s="315"/>
    </row>
    <row r="60" spans="1:10" ht="12.75">
      <c r="A60" s="315"/>
      <c r="B60" s="315" t="s">
        <v>464</v>
      </c>
      <c r="C60" s="315"/>
      <c r="D60" s="315"/>
      <c r="E60" s="315"/>
      <c r="F60" s="315"/>
      <c r="G60" s="339"/>
      <c r="H60" s="315"/>
      <c r="I60" s="315"/>
      <c r="J60" s="315"/>
    </row>
    <row r="61" spans="1:10" ht="12.75">
      <c r="A61" s="315"/>
      <c r="B61" s="315" t="s">
        <v>465</v>
      </c>
      <c r="C61" s="315"/>
      <c r="D61" s="315"/>
      <c r="E61" s="315"/>
      <c r="F61" s="315"/>
      <c r="G61" s="339"/>
      <c r="H61" s="315"/>
      <c r="I61" s="315"/>
      <c r="J61" s="315"/>
    </row>
    <row r="62" spans="1:10" ht="12.75">
      <c r="A62" s="315"/>
      <c r="B62" s="315" t="s">
        <v>466</v>
      </c>
      <c r="C62" s="315"/>
      <c r="D62" s="315"/>
      <c r="E62" s="315"/>
      <c r="F62" s="315"/>
      <c r="G62" s="339"/>
      <c r="H62" s="315"/>
      <c r="I62" s="315"/>
      <c r="J62" s="315"/>
    </row>
    <row r="63" spans="1:10" ht="12.75">
      <c r="A63" s="315"/>
      <c r="B63" s="315" t="s">
        <v>467</v>
      </c>
      <c r="C63" s="315"/>
      <c r="D63" s="315"/>
      <c r="E63" s="315"/>
      <c r="F63" s="315"/>
      <c r="G63" s="339"/>
      <c r="H63" s="315"/>
      <c r="I63" s="315"/>
      <c r="J63" s="315"/>
    </row>
    <row r="64" spans="1:10" ht="12.75">
      <c r="A64" s="315"/>
      <c r="B64" s="315"/>
      <c r="C64" s="315"/>
      <c r="D64" s="315"/>
      <c r="E64" s="315"/>
      <c r="F64" s="315"/>
      <c r="G64" s="339"/>
      <c r="H64" s="315"/>
      <c r="I64" s="315"/>
      <c r="J64" s="315"/>
    </row>
    <row r="65" spans="1:10" ht="12.75">
      <c r="A65" s="315"/>
      <c r="B65" s="315" t="s">
        <v>166</v>
      </c>
      <c r="C65" s="339">
        <v>1</v>
      </c>
      <c r="D65" s="315"/>
      <c r="E65" s="340"/>
      <c r="F65" s="340"/>
      <c r="G65" s="425"/>
      <c r="H65" s="315"/>
      <c r="I65" s="341">
        <f>C65*G65</f>
        <v>0</v>
      </c>
      <c r="J65" s="318" t="s">
        <v>431</v>
      </c>
    </row>
    <row r="66" spans="1:10" ht="12.75">
      <c r="A66" s="315"/>
      <c r="B66" s="315"/>
      <c r="C66" s="339"/>
      <c r="D66" s="315"/>
      <c r="E66" s="340"/>
      <c r="F66" s="340"/>
      <c r="G66" s="436"/>
      <c r="H66" s="315"/>
      <c r="I66" s="341"/>
      <c r="J66" s="318"/>
    </row>
    <row r="67" spans="1:10" ht="12.75">
      <c r="A67" s="315" t="s">
        <v>817</v>
      </c>
      <c r="B67" s="315" t="s">
        <v>469</v>
      </c>
      <c r="C67" s="315"/>
      <c r="D67" s="315"/>
      <c r="E67" s="315"/>
      <c r="F67" s="315"/>
      <c r="G67" s="339"/>
      <c r="H67" s="315"/>
      <c r="I67" s="315"/>
      <c r="J67" s="315"/>
    </row>
    <row r="68" spans="1:10" ht="12.75">
      <c r="A68" s="315"/>
      <c r="B68" s="315" t="s">
        <v>470</v>
      </c>
      <c r="C68" s="315"/>
      <c r="D68" s="315"/>
      <c r="E68" s="315"/>
      <c r="F68" s="315"/>
      <c r="G68" s="339"/>
      <c r="H68" s="315"/>
      <c r="I68" s="315"/>
      <c r="J68" s="315"/>
    </row>
    <row r="69" spans="1:10" ht="12.75">
      <c r="A69" s="315"/>
      <c r="B69" s="315" t="s">
        <v>471</v>
      </c>
      <c r="C69" s="315"/>
      <c r="D69" s="315"/>
      <c r="E69" s="315"/>
      <c r="F69" s="315"/>
      <c r="G69" s="339"/>
      <c r="H69" s="315"/>
      <c r="I69" s="315"/>
      <c r="J69" s="315"/>
    </row>
    <row r="70" spans="1:10" ht="12.75">
      <c r="A70" s="315"/>
      <c r="B70" s="315"/>
      <c r="C70" s="315"/>
      <c r="D70" s="315"/>
      <c r="E70" s="315"/>
      <c r="F70" s="315"/>
      <c r="G70" s="339"/>
      <c r="H70" s="315"/>
      <c r="I70" s="315"/>
      <c r="J70" s="315"/>
    </row>
    <row r="71" spans="1:10" ht="12.75">
      <c r="A71" s="315"/>
      <c r="B71" s="315" t="s">
        <v>19</v>
      </c>
      <c r="C71" s="343">
        <v>2</v>
      </c>
      <c r="D71" s="315"/>
      <c r="E71" s="340"/>
      <c r="F71" s="340"/>
      <c r="G71" s="430"/>
      <c r="H71" s="315"/>
      <c r="I71" s="341">
        <f>+G71*C71</f>
        <v>0</v>
      </c>
      <c r="J71" s="318" t="s">
        <v>431</v>
      </c>
    </row>
    <row r="72" spans="1:10" ht="12.75">
      <c r="A72" s="315"/>
      <c r="B72" s="315"/>
      <c r="C72" s="343"/>
      <c r="D72" s="315"/>
      <c r="E72" s="340"/>
      <c r="F72" s="340"/>
      <c r="G72" s="436"/>
      <c r="H72" s="315"/>
      <c r="I72" s="341"/>
      <c r="J72" s="315"/>
    </row>
    <row r="73" spans="1:10" ht="12.75">
      <c r="A73" s="315" t="s">
        <v>818</v>
      </c>
      <c r="B73" s="315" t="s">
        <v>473</v>
      </c>
      <c r="C73" s="315"/>
      <c r="D73" s="315"/>
      <c r="E73" s="315"/>
      <c r="F73" s="315"/>
      <c r="G73" s="339"/>
      <c r="H73" s="315"/>
      <c r="I73" s="315"/>
      <c r="J73" s="315"/>
    </row>
    <row r="74" spans="1:10" ht="12.75">
      <c r="A74" s="315"/>
      <c r="B74" s="315" t="s">
        <v>474</v>
      </c>
      <c r="C74" s="315"/>
      <c r="D74" s="315"/>
      <c r="E74" s="315"/>
      <c r="F74" s="315"/>
      <c r="G74" s="339"/>
      <c r="H74" s="315"/>
      <c r="I74" s="315"/>
      <c r="J74" s="315"/>
    </row>
    <row r="75" spans="1:10" ht="12.75">
      <c r="A75" s="315"/>
      <c r="B75" s="315" t="s">
        <v>475</v>
      </c>
      <c r="C75" s="315"/>
      <c r="D75" s="315"/>
      <c r="E75" s="315"/>
      <c r="F75" s="315"/>
      <c r="G75" s="339"/>
      <c r="H75" s="315"/>
      <c r="I75" s="315"/>
      <c r="J75" s="315"/>
    </row>
    <row r="76" spans="1:10" ht="12.75">
      <c r="A76" s="315"/>
      <c r="B76" s="315" t="s">
        <v>476</v>
      </c>
      <c r="C76" s="315"/>
      <c r="D76" s="315"/>
      <c r="E76" s="315"/>
      <c r="F76" s="315"/>
      <c r="G76" s="339"/>
      <c r="H76" s="315"/>
      <c r="I76" s="315"/>
      <c r="J76" s="315"/>
    </row>
    <row r="77" spans="1:10" ht="12.75">
      <c r="A77" s="315"/>
      <c r="B77" s="315" t="s">
        <v>477</v>
      </c>
      <c r="C77" s="315"/>
      <c r="D77" s="339">
        <v>70</v>
      </c>
      <c r="E77" s="315"/>
      <c r="F77" s="315"/>
      <c r="G77" s="339"/>
      <c r="H77" s="315"/>
      <c r="I77" s="315"/>
      <c r="J77" s="315"/>
    </row>
    <row r="78" spans="1:10" ht="12.75">
      <c r="A78" s="315"/>
      <c r="B78" s="315" t="s">
        <v>479</v>
      </c>
      <c r="C78" s="339">
        <v>25</v>
      </c>
      <c r="D78" s="315"/>
      <c r="E78" s="340"/>
      <c r="F78" s="340"/>
      <c r="G78" s="437"/>
      <c r="H78" s="315"/>
      <c r="I78" s="341">
        <f>+G78*C78</f>
        <v>0</v>
      </c>
      <c r="J78" s="318" t="s">
        <v>431</v>
      </c>
    </row>
    <row r="79" spans="1:10" ht="12.75">
      <c r="A79" s="315"/>
      <c r="B79" s="315"/>
      <c r="C79" s="339"/>
      <c r="D79" s="315"/>
      <c r="E79" s="340"/>
      <c r="F79" s="340"/>
      <c r="G79" s="344"/>
      <c r="H79" s="315"/>
      <c r="I79" s="341"/>
      <c r="J79" s="315"/>
    </row>
    <row r="80" spans="1:10" ht="12.75">
      <c r="A80" s="315" t="s">
        <v>468</v>
      </c>
      <c r="B80" s="315" t="s">
        <v>482</v>
      </c>
      <c r="C80" s="315"/>
      <c r="D80" s="315"/>
      <c r="E80" s="315"/>
      <c r="F80" s="315"/>
      <c r="G80" s="339"/>
      <c r="H80" s="315"/>
      <c r="I80" s="315"/>
      <c r="J80" s="315"/>
    </row>
    <row r="81" spans="1:10" ht="12.75">
      <c r="A81" s="315"/>
      <c r="B81" s="315"/>
      <c r="C81" s="315"/>
      <c r="D81" s="315"/>
      <c r="E81" s="315"/>
      <c r="F81" s="315"/>
      <c r="G81" s="339"/>
      <c r="H81" s="315"/>
      <c r="I81" s="315"/>
      <c r="J81" s="315"/>
    </row>
    <row r="82" spans="1:10" ht="12.75">
      <c r="A82" s="315"/>
      <c r="B82" s="315" t="s">
        <v>37</v>
      </c>
      <c r="C82" s="339">
        <v>2</v>
      </c>
      <c r="D82" s="315"/>
      <c r="E82" s="340"/>
      <c r="F82" s="340"/>
      <c r="G82" s="437"/>
      <c r="H82" s="315"/>
      <c r="I82" s="341">
        <f>+G82*C82</f>
        <v>0</v>
      </c>
      <c r="J82" s="318" t="s">
        <v>431</v>
      </c>
    </row>
    <row r="83" spans="1:10" ht="12.75">
      <c r="A83" s="315"/>
      <c r="B83" s="315"/>
      <c r="C83" s="339"/>
      <c r="D83" s="315"/>
      <c r="E83" s="340"/>
      <c r="F83" s="340"/>
      <c r="G83" s="344"/>
      <c r="H83" s="315"/>
      <c r="I83" s="341"/>
      <c r="J83" s="315"/>
    </row>
    <row r="84" spans="1:10" ht="12.75">
      <c r="A84" s="315" t="s">
        <v>472</v>
      </c>
      <c r="B84" s="315" t="s">
        <v>484</v>
      </c>
      <c r="C84" s="315"/>
      <c r="D84" s="315"/>
      <c r="E84" s="315"/>
      <c r="F84" s="315"/>
      <c r="G84" s="339"/>
      <c r="H84" s="315"/>
      <c r="I84" s="315"/>
      <c r="J84" s="315"/>
    </row>
    <row r="85" spans="1:10" ht="12.75">
      <c r="A85" s="315"/>
      <c r="B85" s="315" t="s">
        <v>485</v>
      </c>
      <c r="C85" s="315"/>
      <c r="D85" s="315"/>
      <c r="E85" s="315"/>
      <c r="F85" s="315"/>
      <c r="G85" s="339"/>
      <c r="H85" s="315"/>
      <c r="I85" s="315"/>
      <c r="J85" s="315"/>
    </row>
    <row r="86" spans="1:10" ht="12.75">
      <c r="A86" s="315"/>
      <c r="B86" s="315"/>
      <c r="C86" s="315"/>
      <c r="D86" s="315"/>
      <c r="E86" s="315"/>
      <c r="F86" s="315"/>
      <c r="G86" s="339"/>
      <c r="H86" s="315"/>
      <c r="I86" s="315"/>
      <c r="J86" s="315"/>
    </row>
    <row r="87" spans="1:10" ht="12.75">
      <c r="A87" s="315"/>
      <c r="B87" s="315" t="s">
        <v>249</v>
      </c>
      <c r="C87" s="345">
        <v>29.918</v>
      </c>
      <c r="D87" s="315"/>
      <c r="E87" s="340"/>
      <c r="F87" s="340"/>
      <c r="G87" s="437"/>
      <c r="H87" s="315"/>
      <c r="I87" s="341">
        <f>+G87*C87</f>
        <v>0</v>
      </c>
      <c r="J87" s="318" t="s">
        <v>431</v>
      </c>
    </row>
    <row r="88" spans="1:10" ht="12.75">
      <c r="A88" s="315"/>
      <c r="B88" s="315"/>
      <c r="C88" s="345"/>
      <c r="D88" s="315"/>
      <c r="E88" s="340"/>
      <c r="F88" s="340"/>
      <c r="G88" s="436"/>
      <c r="H88" s="315"/>
      <c r="I88" s="341"/>
      <c r="J88" s="318"/>
    </row>
    <row r="89" spans="1:10" ht="12.75">
      <c r="A89" s="315" t="s">
        <v>481</v>
      </c>
      <c r="B89" s="315" t="s">
        <v>487</v>
      </c>
      <c r="C89" s="315"/>
      <c r="D89" s="315"/>
      <c r="E89" s="315"/>
      <c r="F89" s="315"/>
      <c r="G89" s="339"/>
      <c r="H89" s="315"/>
      <c r="I89" s="315"/>
      <c r="J89" s="315"/>
    </row>
    <row r="90" spans="1:10" ht="12.75">
      <c r="A90" s="315"/>
      <c r="B90" s="315" t="s">
        <v>480</v>
      </c>
      <c r="C90" s="315"/>
      <c r="D90" s="315"/>
      <c r="E90" s="315"/>
      <c r="F90" s="315"/>
      <c r="G90" s="339"/>
      <c r="H90" s="315"/>
      <c r="I90" s="315"/>
      <c r="J90" s="315"/>
    </row>
    <row r="91" spans="1:10" ht="12.75">
      <c r="A91" s="315"/>
      <c r="B91" s="315"/>
      <c r="C91" s="315"/>
      <c r="D91" s="315"/>
      <c r="E91" s="315"/>
      <c r="F91" s="315"/>
      <c r="G91" s="339"/>
      <c r="H91" s="315"/>
      <c r="I91" s="315"/>
      <c r="J91" s="315"/>
    </row>
    <row r="92" spans="1:10" ht="12.75">
      <c r="A92" s="315"/>
      <c r="B92" s="315" t="s">
        <v>479</v>
      </c>
      <c r="C92" s="339">
        <v>3.2385595050516462</v>
      </c>
      <c r="D92" s="315"/>
      <c r="E92" s="340"/>
      <c r="F92" s="340"/>
      <c r="G92" s="437"/>
      <c r="H92" s="315"/>
      <c r="I92" s="341">
        <f>+G92*C92</f>
        <v>0</v>
      </c>
      <c r="J92" s="318" t="s">
        <v>431</v>
      </c>
    </row>
    <row r="93" spans="1:10" ht="12.75">
      <c r="A93" s="315"/>
      <c r="B93" s="315"/>
      <c r="C93" s="345"/>
      <c r="D93" s="315"/>
      <c r="E93" s="340"/>
      <c r="F93" s="340"/>
      <c r="G93" s="436"/>
      <c r="H93" s="315"/>
      <c r="I93" s="341"/>
      <c r="J93" s="318"/>
    </row>
    <row r="94" spans="1:10" ht="12.75">
      <c r="A94" s="315" t="s">
        <v>483</v>
      </c>
      <c r="B94" s="315" t="s">
        <v>489</v>
      </c>
      <c r="C94" s="315"/>
      <c r="D94" s="315"/>
      <c r="E94" s="315"/>
      <c r="F94" s="315"/>
      <c r="G94" s="339"/>
      <c r="H94" s="315"/>
      <c r="I94" s="315"/>
      <c r="J94" s="315"/>
    </row>
    <row r="95" spans="1:10" ht="12.75">
      <c r="A95" s="315"/>
      <c r="B95" s="315" t="s">
        <v>490</v>
      </c>
      <c r="C95" s="315"/>
      <c r="D95" s="315"/>
      <c r="E95" s="315"/>
      <c r="F95" s="315"/>
      <c r="G95" s="339"/>
      <c r="H95" s="315"/>
      <c r="I95" s="315"/>
      <c r="J95" s="315"/>
    </row>
    <row r="96" spans="1:10" ht="12.75">
      <c r="A96" s="315"/>
      <c r="B96" s="315" t="s">
        <v>491</v>
      </c>
      <c r="C96" s="315"/>
      <c r="D96" s="315"/>
      <c r="E96" s="315"/>
      <c r="F96" s="315"/>
      <c r="G96" s="339"/>
      <c r="H96" s="315"/>
      <c r="I96" s="315"/>
      <c r="J96" s="315"/>
    </row>
    <row r="97" spans="1:10" ht="12.75">
      <c r="A97" s="315"/>
      <c r="B97" s="315" t="s">
        <v>492</v>
      </c>
      <c r="C97" s="315"/>
      <c r="D97" s="315"/>
      <c r="E97" s="315"/>
      <c r="F97" s="315"/>
      <c r="G97" s="339"/>
      <c r="H97" s="315"/>
      <c r="I97" s="315"/>
      <c r="J97" s="315"/>
    </row>
    <row r="98" spans="1:10" ht="12.75">
      <c r="A98" s="315"/>
      <c r="B98" s="315" t="s">
        <v>493</v>
      </c>
      <c r="C98" s="315"/>
      <c r="D98" s="315"/>
      <c r="E98" s="315"/>
      <c r="F98" s="315"/>
      <c r="G98" s="339"/>
      <c r="H98" s="315"/>
      <c r="I98" s="315"/>
      <c r="J98" s="315"/>
    </row>
    <row r="99" spans="1:10" ht="12.75">
      <c r="A99" s="315"/>
      <c r="B99" s="315" t="s">
        <v>494</v>
      </c>
      <c r="C99" s="315"/>
      <c r="D99" s="315"/>
      <c r="E99" s="315"/>
      <c r="F99" s="315"/>
      <c r="G99" s="339"/>
      <c r="H99" s="315"/>
      <c r="I99" s="315"/>
      <c r="J99" s="315"/>
    </row>
    <row r="100" spans="1:10" ht="12.75">
      <c r="A100" s="315"/>
      <c r="B100" s="315" t="s">
        <v>495</v>
      </c>
      <c r="C100" s="315"/>
      <c r="D100" s="315"/>
      <c r="E100" s="315"/>
      <c r="F100" s="315"/>
      <c r="G100" s="339"/>
      <c r="H100" s="315"/>
      <c r="I100" s="315"/>
      <c r="J100" s="315"/>
    </row>
    <row r="101" spans="1:10" ht="12.75">
      <c r="A101" s="315"/>
      <c r="B101" s="315" t="s">
        <v>496</v>
      </c>
      <c r="C101" s="315"/>
      <c r="D101" s="315"/>
      <c r="E101" s="315"/>
      <c r="F101" s="315"/>
      <c r="G101" s="339"/>
      <c r="H101" s="315"/>
      <c r="I101" s="315"/>
      <c r="J101" s="315"/>
    </row>
    <row r="102" spans="1:10" ht="12.75">
      <c r="A102" s="315"/>
      <c r="B102" s="315" t="s">
        <v>497</v>
      </c>
      <c r="C102" s="315"/>
      <c r="D102" s="315"/>
      <c r="E102" s="315"/>
      <c r="F102" s="315"/>
      <c r="G102" s="339"/>
      <c r="H102" s="315"/>
      <c r="I102" s="315"/>
      <c r="J102" s="315"/>
    </row>
    <row r="103" spans="1:10" ht="12.75">
      <c r="A103" s="315"/>
      <c r="B103" s="315" t="s">
        <v>498</v>
      </c>
      <c r="C103" s="315"/>
      <c r="D103" s="315"/>
      <c r="E103" s="315"/>
      <c r="F103" s="315"/>
      <c r="G103" s="339"/>
      <c r="H103" s="315"/>
      <c r="I103" s="315"/>
      <c r="J103" s="315"/>
    </row>
    <row r="104" spans="1:10" ht="12.75">
      <c r="A104" s="315"/>
      <c r="B104" s="315" t="s">
        <v>499</v>
      </c>
      <c r="C104" s="315"/>
      <c r="D104" s="315"/>
      <c r="E104" s="315"/>
      <c r="F104" s="315"/>
      <c r="G104" s="339"/>
      <c r="H104" s="315"/>
      <c r="I104" s="315"/>
      <c r="J104" s="315"/>
    </row>
    <row r="105" spans="1:10" ht="12.75">
      <c r="A105" s="315"/>
      <c r="B105" s="315"/>
      <c r="C105" s="315"/>
      <c r="D105" s="315"/>
      <c r="E105" s="315"/>
      <c r="F105" s="315"/>
      <c r="G105" s="339"/>
      <c r="H105" s="315"/>
      <c r="I105" s="315"/>
      <c r="J105" s="315"/>
    </row>
    <row r="106" spans="1:10" ht="12.75">
      <c r="A106" s="315"/>
      <c r="B106" s="315" t="s">
        <v>479</v>
      </c>
      <c r="C106" s="339">
        <v>12.676792575774694</v>
      </c>
      <c r="D106" s="315"/>
      <c r="E106" s="340"/>
      <c r="F106" s="340"/>
      <c r="G106" s="437"/>
      <c r="H106" s="315"/>
      <c r="I106" s="341">
        <f>+G106*C106</f>
        <v>0</v>
      </c>
      <c r="J106" s="318" t="s">
        <v>431</v>
      </c>
    </row>
    <row r="107" spans="1:10" ht="12.75">
      <c r="A107" s="315"/>
      <c r="B107" s="315"/>
      <c r="C107" s="339"/>
      <c r="D107" s="315"/>
      <c r="E107" s="340"/>
      <c r="F107" s="340"/>
      <c r="G107" s="436"/>
      <c r="H107" s="315"/>
      <c r="I107" s="341"/>
      <c r="J107" s="315"/>
    </row>
    <row r="108" spans="1:10" ht="12.75">
      <c r="A108" s="315" t="s">
        <v>486</v>
      </c>
      <c r="B108" s="315" t="s">
        <v>501</v>
      </c>
      <c r="C108" s="315"/>
      <c r="D108" s="315"/>
      <c r="E108" s="315"/>
      <c r="F108" s="315"/>
      <c r="G108" s="339"/>
      <c r="H108" s="315"/>
      <c r="I108" s="315"/>
      <c r="J108" s="315"/>
    </row>
    <row r="109" spans="1:10" ht="12.75">
      <c r="A109" s="315"/>
      <c r="B109" s="315" t="s">
        <v>502</v>
      </c>
      <c r="C109" s="315"/>
      <c r="D109" s="315"/>
      <c r="E109" s="315"/>
      <c r="F109" s="315"/>
      <c r="G109" s="339"/>
      <c r="H109" s="315"/>
      <c r="I109" s="315"/>
      <c r="J109" s="315"/>
    </row>
    <row r="110" spans="1:10" ht="12.75">
      <c r="A110" s="315"/>
      <c r="B110" s="315" t="s">
        <v>503</v>
      </c>
      <c r="C110" s="315"/>
      <c r="D110" s="315"/>
      <c r="E110" s="315"/>
      <c r="F110" s="315"/>
      <c r="G110" s="339"/>
      <c r="H110" s="315"/>
      <c r="I110" s="315"/>
      <c r="J110" s="315"/>
    </row>
    <row r="111" spans="1:10" ht="12.75">
      <c r="A111" s="315"/>
      <c r="B111" s="315"/>
      <c r="C111" s="315"/>
      <c r="D111" s="315"/>
      <c r="E111" s="315"/>
      <c r="F111" s="315"/>
      <c r="G111" s="339"/>
      <c r="H111" s="315"/>
      <c r="I111" s="315"/>
      <c r="J111" s="315"/>
    </row>
    <row r="112" spans="1:10" ht="12.75">
      <c r="A112" s="315"/>
      <c r="B112" s="315" t="s">
        <v>479</v>
      </c>
      <c r="C112" s="339">
        <v>19.184930674248164</v>
      </c>
      <c r="D112" s="315"/>
      <c r="E112" s="340"/>
      <c r="F112" s="340"/>
      <c r="G112" s="437"/>
      <c r="H112" s="315"/>
      <c r="I112" s="341">
        <f>+G112*C112</f>
        <v>0</v>
      </c>
      <c r="J112" s="318" t="s">
        <v>431</v>
      </c>
    </row>
    <row r="113" spans="1:10" ht="12.75">
      <c r="A113" s="315"/>
      <c r="B113" s="315"/>
      <c r="C113" s="339"/>
      <c r="D113" s="315"/>
      <c r="E113" s="340"/>
      <c r="F113" s="340"/>
      <c r="G113" s="344"/>
      <c r="H113" s="315"/>
      <c r="I113" s="341"/>
      <c r="J113" s="315"/>
    </row>
    <row r="114" spans="1:10" ht="12.75">
      <c r="A114" s="315"/>
      <c r="B114" s="315"/>
      <c r="C114" s="343"/>
      <c r="D114" s="315"/>
      <c r="E114" s="340"/>
      <c r="F114" s="340"/>
      <c r="G114" s="436"/>
      <c r="H114" s="315"/>
      <c r="I114" s="341"/>
      <c r="J114" s="315"/>
    </row>
    <row r="115" spans="1:10" ht="12.75">
      <c r="A115" s="315"/>
      <c r="B115" s="324" t="s">
        <v>670</v>
      </c>
      <c r="C115" s="346"/>
      <c r="D115" s="318"/>
      <c r="E115" s="347"/>
      <c r="F115" s="318"/>
      <c r="G115" s="348"/>
      <c r="H115" s="315"/>
      <c r="I115" s="341"/>
      <c r="J115" s="318"/>
    </row>
    <row r="116" spans="1:10" ht="12.75">
      <c r="A116" s="315"/>
      <c r="B116" s="324" t="s">
        <v>671</v>
      </c>
      <c r="C116" s="346"/>
      <c r="D116" s="318"/>
      <c r="E116" s="347"/>
      <c r="F116" s="318"/>
      <c r="G116" s="348"/>
      <c r="H116" s="315"/>
      <c r="I116" s="341"/>
      <c r="J116" s="318"/>
    </row>
    <row r="117" spans="1:10" ht="12.75">
      <c r="A117" s="315"/>
      <c r="B117" s="315"/>
      <c r="C117" s="346"/>
      <c r="D117" s="318"/>
      <c r="E117" s="349"/>
      <c r="F117" s="318"/>
      <c r="G117" s="350"/>
      <c r="H117" s="315"/>
      <c r="I117" s="341"/>
      <c r="J117" s="318"/>
    </row>
    <row r="118" spans="1:10" ht="12.75">
      <c r="A118" s="315" t="s">
        <v>488</v>
      </c>
      <c r="B118" s="318" t="s">
        <v>672</v>
      </c>
      <c r="C118" s="318"/>
      <c r="D118" s="318"/>
      <c r="E118" s="318"/>
      <c r="F118" s="318"/>
      <c r="G118" s="346"/>
      <c r="H118" s="318"/>
      <c r="I118" s="351"/>
      <c r="J118" s="318"/>
    </row>
    <row r="119" spans="1:10" ht="12.75">
      <c r="A119" s="315"/>
      <c r="B119" s="318" t="s">
        <v>673</v>
      </c>
      <c r="C119" s="318"/>
      <c r="D119" s="318"/>
      <c r="E119" s="318"/>
      <c r="F119" s="318"/>
      <c r="G119" s="346"/>
      <c r="H119" s="318"/>
      <c r="I119" s="351"/>
      <c r="J119" s="318"/>
    </row>
    <row r="120" spans="1:10" ht="12.75">
      <c r="A120" s="315"/>
      <c r="B120" s="318" t="s">
        <v>674</v>
      </c>
      <c r="C120" s="318"/>
      <c r="D120" s="318"/>
      <c r="E120" s="318"/>
      <c r="F120" s="318"/>
      <c r="G120" s="346"/>
      <c r="H120" s="318"/>
      <c r="I120" s="351"/>
      <c r="J120" s="318"/>
    </row>
    <row r="121" spans="1:10" ht="12.75">
      <c r="A121" s="315"/>
      <c r="B121" s="318" t="s">
        <v>675</v>
      </c>
      <c r="C121" s="318"/>
      <c r="D121" s="318"/>
      <c r="E121" s="318"/>
      <c r="F121" s="318"/>
      <c r="G121" s="346"/>
      <c r="H121" s="318"/>
      <c r="I121" s="351"/>
      <c r="J121" s="318"/>
    </row>
    <row r="122" spans="1:10" ht="12.75">
      <c r="A122" s="315"/>
      <c r="B122" s="318" t="s">
        <v>676</v>
      </c>
      <c r="C122" s="318"/>
      <c r="D122" s="318"/>
      <c r="E122" s="318"/>
      <c r="F122" s="318"/>
      <c r="G122" s="346"/>
      <c r="H122" s="318"/>
      <c r="I122" s="351"/>
      <c r="J122" s="318"/>
    </row>
    <row r="123" spans="1:10" ht="12.75">
      <c r="A123" s="315"/>
      <c r="B123" s="318"/>
      <c r="C123" s="318"/>
      <c r="D123" s="318"/>
      <c r="E123" s="318"/>
      <c r="F123" s="318"/>
      <c r="G123" s="346"/>
      <c r="H123" s="318"/>
      <c r="I123" s="351"/>
      <c r="J123" s="318"/>
    </row>
    <row r="124" spans="1:10" ht="12.75">
      <c r="A124" s="315"/>
      <c r="B124" s="352" t="s">
        <v>479</v>
      </c>
      <c r="C124" s="354">
        <f>2.5*2.7*2.5</f>
        <v>16.875</v>
      </c>
      <c r="D124" s="352"/>
      <c r="E124" s="353"/>
      <c r="F124" s="352"/>
      <c r="G124" s="427"/>
      <c r="H124" s="318"/>
      <c r="I124" s="351">
        <f>+C124*G124</f>
        <v>0</v>
      </c>
      <c r="J124" s="318" t="s">
        <v>431</v>
      </c>
    </row>
    <row r="125" spans="1:10" ht="12.75">
      <c r="A125" s="315"/>
      <c r="B125" s="315"/>
      <c r="C125" s="346"/>
      <c r="D125" s="318"/>
      <c r="E125" s="349"/>
      <c r="F125" s="318"/>
      <c r="G125" s="350"/>
      <c r="H125" s="315"/>
      <c r="I125" s="341"/>
      <c r="J125" s="318"/>
    </row>
    <row r="126" spans="1:10" ht="12.75">
      <c r="A126" s="315" t="s">
        <v>500</v>
      </c>
      <c r="B126" s="318" t="s">
        <v>814</v>
      </c>
      <c r="C126" s="352"/>
      <c r="D126" s="352"/>
      <c r="E126" s="353"/>
      <c r="F126" s="352"/>
      <c r="G126" s="348"/>
      <c r="H126" s="318"/>
      <c r="I126" s="351"/>
      <c r="J126" s="318"/>
    </row>
    <row r="127" spans="1:10" ht="12.75">
      <c r="A127" s="315"/>
      <c r="B127" s="318" t="s">
        <v>677</v>
      </c>
      <c r="C127" s="352"/>
      <c r="D127" s="352"/>
      <c r="E127" s="353"/>
      <c r="F127" s="352"/>
      <c r="G127" s="348"/>
      <c r="H127" s="318"/>
      <c r="I127" s="351"/>
      <c r="J127" s="318"/>
    </row>
    <row r="128" spans="1:10" ht="12.75">
      <c r="A128" s="315"/>
      <c r="B128" s="352"/>
      <c r="C128" s="352"/>
      <c r="D128" s="352"/>
      <c r="E128" s="353"/>
      <c r="F128" s="352"/>
      <c r="G128" s="348"/>
      <c r="H128" s="318"/>
      <c r="I128" s="351"/>
      <c r="J128" s="318"/>
    </row>
    <row r="129" spans="1:10" ht="12.75">
      <c r="A129" s="315"/>
      <c r="B129" s="352" t="s">
        <v>479</v>
      </c>
      <c r="C129" s="354">
        <f>2.3*2.3*0.1</f>
        <v>0.5289999999999999</v>
      </c>
      <c r="D129" s="352"/>
      <c r="E129" s="353"/>
      <c r="F129" s="352"/>
      <c r="G129" s="427"/>
      <c r="H129" s="318"/>
      <c r="I129" s="351">
        <f>+C129*G129</f>
        <v>0</v>
      </c>
      <c r="J129" s="318" t="s">
        <v>431</v>
      </c>
    </row>
    <row r="130" spans="1:10" ht="12.75">
      <c r="A130" s="315"/>
      <c r="B130" s="315"/>
      <c r="C130" s="346"/>
      <c r="D130" s="318"/>
      <c r="E130" s="349"/>
      <c r="F130" s="318"/>
      <c r="G130" s="350"/>
      <c r="H130" s="315"/>
      <c r="I130" s="341"/>
      <c r="J130" s="318"/>
    </row>
    <row r="131" spans="1:10" ht="12.75">
      <c r="A131" s="315" t="s">
        <v>819</v>
      </c>
      <c r="B131" s="318" t="s">
        <v>816</v>
      </c>
      <c r="C131" s="352"/>
      <c r="D131" s="352"/>
      <c r="E131" s="353"/>
      <c r="F131" s="352"/>
      <c r="G131" s="348"/>
      <c r="H131" s="318"/>
      <c r="I131" s="351"/>
      <c r="J131" s="318"/>
    </row>
    <row r="132" spans="1:10" ht="12.75">
      <c r="A132" s="315"/>
      <c r="B132" s="352"/>
      <c r="C132" s="352"/>
      <c r="D132" s="352"/>
      <c r="E132" s="353"/>
      <c r="F132" s="352"/>
      <c r="G132" s="348"/>
      <c r="H132" s="318"/>
      <c r="I132" s="351"/>
      <c r="J132" s="318"/>
    </row>
    <row r="133" spans="1:10" ht="12.75">
      <c r="A133" s="315"/>
      <c r="B133" s="352" t="s">
        <v>249</v>
      </c>
      <c r="C133" s="352">
        <v>40</v>
      </c>
      <c r="D133" s="352"/>
      <c r="E133" s="353"/>
      <c r="F133" s="352"/>
      <c r="G133" s="427"/>
      <c r="H133" s="318"/>
      <c r="I133" s="351">
        <f>+C133*G133</f>
        <v>0</v>
      </c>
      <c r="J133" s="318" t="s">
        <v>431</v>
      </c>
    </row>
    <row r="134" spans="1:10" ht="12.75">
      <c r="A134" s="315"/>
      <c r="B134" s="315"/>
      <c r="C134" s="346"/>
      <c r="D134" s="318"/>
      <c r="E134" s="349"/>
      <c r="F134" s="318"/>
      <c r="G134" s="350"/>
      <c r="H134" s="315"/>
      <c r="I134" s="341"/>
      <c r="J134" s="318"/>
    </row>
    <row r="135" spans="1:10" ht="12.75">
      <c r="A135" s="315" t="s">
        <v>504</v>
      </c>
      <c r="B135" s="318" t="s">
        <v>678</v>
      </c>
      <c r="C135" s="352"/>
      <c r="D135" s="352"/>
      <c r="E135" s="353"/>
      <c r="F135" s="352"/>
      <c r="G135" s="348"/>
      <c r="H135" s="318"/>
      <c r="I135" s="351"/>
      <c r="J135" s="318"/>
    </row>
    <row r="136" spans="1:10" ht="12.75">
      <c r="A136" s="315"/>
      <c r="B136" s="318" t="s">
        <v>679</v>
      </c>
      <c r="C136" s="352"/>
      <c r="D136" s="352"/>
      <c r="E136" s="353"/>
      <c r="F136" s="352"/>
      <c r="G136" s="348"/>
      <c r="H136" s="318"/>
      <c r="I136" s="351"/>
      <c r="J136" s="318"/>
    </row>
    <row r="137" spans="1:10" ht="12.75">
      <c r="A137" s="315"/>
      <c r="B137" s="352"/>
      <c r="C137" s="352"/>
      <c r="D137" s="352"/>
      <c r="E137" s="353"/>
      <c r="F137" s="352"/>
      <c r="G137" s="348"/>
      <c r="H137" s="318"/>
      <c r="I137" s="351"/>
      <c r="J137" s="318"/>
    </row>
    <row r="138" spans="1:10" ht="12.75">
      <c r="A138" s="315"/>
      <c r="B138" s="352" t="s">
        <v>249</v>
      </c>
      <c r="C138" s="354">
        <v>5</v>
      </c>
      <c r="D138" s="352"/>
      <c r="E138" s="353"/>
      <c r="F138" s="352"/>
      <c r="G138" s="427"/>
      <c r="H138" s="318"/>
      <c r="I138" s="351">
        <f>+C138*G138</f>
        <v>0</v>
      </c>
      <c r="J138" s="318" t="s">
        <v>431</v>
      </c>
    </row>
    <row r="139" spans="1:10" ht="12.75">
      <c r="A139" s="315"/>
      <c r="B139" s="315"/>
      <c r="C139" s="346"/>
      <c r="D139" s="318"/>
      <c r="E139" s="349"/>
      <c r="F139" s="318"/>
      <c r="G139" s="350"/>
      <c r="H139" s="315"/>
      <c r="I139" s="341"/>
      <c r="J139" s="318"/>
    </row>
    <row r="140" spans="1:10" ht="12.75">
      <c r="A140" s="315" t="s">
        <v>513</v>
      </c>
      <c r="B140" s="318" t="s">
        <v>680</v>
      </c>
      <c r="C140" s="352"/>
      <c r="D140" s="352"/>
      <c r="E140" s="353"/>
      <c r="F140" s="352"/>
      <c r="G140" s="348"/>
      <c r="H140" s="318"/>
      <c r="I140" s="351"/>
      <c r="J140" s="318"/>
    </row>
    <row r="141" spans="1:10" ht="12.75">
      <c r="A141" s="315"/>
      <c r="B141" s="318" t="s">
        <v>681</v>
      </c>
      <c r="C141" s="352"/>
      <c r="D141" s="352"/>
      <c r="E141" s="353"/>
      <c r="F141" s="352"/>
      <c r="G141" s="348"/>
      <c r="H141" s="318"/>
      <c r="I141" s="351"/>
      <c r="J141" s="318"/>
    </row>
    <row r="142" spans="1:10" ht="12.75">
      <c r="A142" s="315"/>
      <c r="B142" s="318" t="s">
        <v>682</v>
      </c>
      <c r="C142" s="352"/>
      <c r="D142" s="352"/>
      <c r="E142" s="353"/>
      <c r="F142" s="352"/>
      <c r="G142" s="348"/>
      <c r="H142" s="318"/>
      <c r="I142" s="351"/>
      <c r="J142" s="318"/>
    </row>
    <row r="143" spans="1:10" ht="12.75">
      <c r="A143" s="315"/>
      <c r="B143" s="352"/>
      <c r="C143" s="352"/>
      <c r="D143" s="352"/>
      <c r="E143" s="353"/>
      <c r="F143" s="352"/>
      <c r="G143" s="348"/>
      <c r="H143" s="318"/>
      <c r="I143" s="351"/>
      <c r="J143" s="318"/>
    </row>
    <row r="144" spans="1:10" ht="12.75">
      <c r="A144" s="315"/>
      <c r="B144" s="352" t="s">
        <v>479</v>
      </c>
      <c r="C144" s="354">
        <f>C124-(1.9*1.9*2.2)</f>
        <v>8.933</v>
      </c>
      <c r="D144" s="352"/>
      <c r="E144" s="353"/>
      <c r="F144" s="352"/>
      <c r="G144" s="427"/>
      <c r="H144" s="318"/>
      <c r="I144" s="351">
        <f>+C144*G144</f>
        <v>0</v>
      </c>
      <c r="J144" s="318" t="s">
        <v>431</v>
      </c>
    </row>
    <row r="145" spans="1:10" ht="12.75">
      <c r="A145" s="315"/>
      <c r="B145" s="315"/>
      <c r="C145" s="346"/>
      <c r="D145" s="318"/>
      <c r="E145" s="349"/>
      <c r="F145" s="318"/>
      <c r="G145" s="350"/>
      <c r="H145" s="315"/>
      <c r="I145" s="341"/>
      <c r="J145" s="318"/>
    </row>
    <row r="146" spans="1:10" ht="12.75">
      <c r="A146" s="315" t="s">
        <v>516</v>
      </c>
      <c r="B146" s="318" t="s">
        <v>811</v>
      </c>
      <c r="C146" s="352"/>
      <c r="D146" s="352"/>
      <c r="E146" s="353"/>
      <c r="F146" s="352"/>
      <c r="G146" s="348"/>
      <c r="H146" s="318"/>
      <c r="I146" s="351"/>
      <c r="J146" s="318"/>
    </row>
    <row r="147" spans="1:10" ht="12.75">
      <c r="A147" s="315"/>
      <c r="B147" s="318"/>
      <c r="C147" s="352"/>
      <c r="D147" s="352"/>
      <c r="E147" s="353"/>
      <c r="F147" s="352"/>
      <c r="G147" s="348"/>
      <c r="H147" s="318"/>
      <c r="I147" s="351"/>
      <c r="J147" s="318"/>
    </row>
    <row r="148" spans="1:10" ht="12.75">
      <c r="A148" s="315"/>
      <c r="B148" s="352" t="s">
        <v>479</v>
      </c>
      <c r="C148" s="354">
        <v>5</v>
      </c>
      <c r="D148" s="352"/>
      <c r="E148" s="353"/>
      <c r="F148" s="352"/>
      <c r="G148" s="427"/>
      <c r="H148" s="318"/>
      <c r="I148" s="351">
        <f>+C148*G148</f>
        <v>0</v>
      </c>
      <c r="J148" s="318" t="s">
        <v>431</v>
      </c>
    </row>
    <row r="149" spans="1:10" ht="12.75">
      <c r="A149" s="315"/>
      <c r="B149" s="315"/>
      <c r="C149" s="346"/>
      <c r="D149" s="318"/>
      <c r="E149" s="349"/>
      <c r="F149" s="318"/>
      <c r="G149" s="350"/>
      <c r="H149" s="315"/>
      <c r="I149" s="351"/>
      <c r="J149" s="318"/>
    </row>
    <row r="150" spans="1:10" ht="12.75">
      <c r="A150" s="315" t="s">
        <v>520</v>
      </c>
      <c r="B150" s="315" t="s">
        <v>812</v>
      </c>
      <c r="C150" s="346"/>
      <c r="D150" s="318"/>
      <c r="E150" s="349"/>
      <c r="F150" s="318"/>
      <c r="G150" s="350"/>
      <c r="H150" s="315"/>
      <c r="I150" s="351"/>
      <c r="J150" s="318"/>
    </row>
    <row r="151" spans="1:10" ht="12.75">
      <c r="A151" s="315"/>
      <c r="B151" s="315" t="s">
        <v>813</v>
      </c>
      <c r="C151" s="346">
        <v>150</v>
      </c>
      <c r="D151" s="318"/>
      <c r="E151" s="349"/>
      <c r="F151" s="318"/>
      <c r="G151" s="427"/>
      <c r="H151" s="315"/>
      <c r="I151" s="351">
        <f>+C151*G151</f>
        <v>0</v>
      </c>
      <c r="J151" s="318" t="s">
        <v>431</v>
      </c>
    </row>
    <row r="152" spans="1:10" ht="12.75">
      <c r="A152" s="315"/>
      <c r="B152" s="315"/>
      <c r="C152" s="346"/>
      <c r="D152" s="318"/>
      <c r="E152" s="349"/>
      <c r="F152" s="318"/>
      <c r="G152" s="350"/>
      <c r="H152" s="315"/>
      <c r="I152" s="351"/>
      <c r="J152" s="318"/>
    </row>
    <row r="153" spans="1:10" ht="12.75">
      <c r="A153" s="315"/>
      <c r="B153" s="315" t="s">
        <v>815</v>
      </c>
      <c r="C153" s="346"/>
      <c r="D153" s="318"/>
      <c r="E153" s="349"/>
      <c r="F153" s="318"/>
      <c r="G153" s="350"/>
      <c r="H153" s="315"/>
      <c r="I153" s="351"/>
      <c r="J153" s="318"/>
    </row>
    <row r="154" spans="1:10" ht="12.75">
      <c r="A154" s="315"/>
      <c r="B154" s="315" t="s">
        <v>813</v>
      </c>
      <c r="C154" s="346">
        <v>500</v>
      </c>
      <c r="D154" s="318"/>
      <c r="E154" s="349"/>
      <c r="F154" s="318"/>
      <c r="G154" s="427"/>
      <c r="H154" s="315"/>
      <c r="I154" s="351">
        <f>+C154*G154</f>
        <v>0</v>
      </c>
      <c r="J154" s="318" t="s">
        <v>431</v>
      </c>
    </row>
    <row r="155" spans="1:10" ht="12.75">
      <c r="A155" s="315"/>
      <c r="B155" s="315"/>
      <c r="C155" s="346"/>
      <c r="D155" s="318"/>
      <c r="E155" s="349"/>
      <c r="F155" s="318"/>
      <c r="G155" s="350"/>
      <c r="H155" s="315"/>
      <c r="I155" s="351"/>
      <c r="J155" s="318"/>
    </row>
    <row r="156" spans="1:10" ht="12.75">
      <c r="A156" s="315" t="s">
        <v>523</v>
      </c>
      <c r="B156" s="318" t="s">
        <v>685</v>
      </c>
      <c r="C156" s="352"/>
      <c r="D156" s="352"/>
      <c r="E156" s="353"/>
      <c r="F156" s="352"/>
      <c r="G156" s="348"/>
      <c r="H156" s="318"/>
      <c r="I156" s="351"/>
      <c r="J156" s="318"/>
    </row>
    <row r="157" spans="1:10" ht="12.75">
      <c r="A157" s="315"/>
      <c r="B157" s="352" t="s">
        <v>686</v>
      </c>
      <c r="C157" s="352"/>
      <c r="D157" s="352"/>
      <c r="E157" s="353"/>
      <c r="F157" s="352"/>
      <c r="G157" s="348"/>
      <c r="H157" s="318"/>
      <c r="I157" s="351"/>
      <c r="J157" s="318"/>
    </row>
    <row r="158" spans="1:10" ht="12.75">
      <c r="A158" s="315"/>
      <c r="B158" s="352"/>
      <c r="C158" s="352"/>
      <c r="D158" s="352"/>
      <c r="E158" s="353"/>
      <c r="F158" s="352"/>
      <c r="G158" s="348"/>
      <c r="H158" s="318"/>
      <c r="I158" s="351"/>
      <c r="J158" s="318"/>
    </row>
    <row r="159" spans="1:10" ht="12.75">
      <c r="A159" s="315"/>
      <c r="B159" s="352" t="s">
        <v>249</v>
      </c>
      <c r="C159" s="354">
        <f>+C133</f>
        <v>40</v>
      </c>
      <c r="D159" s="352"/>
      <c r="E159" s="353"/>
      <c r="F159" s="352"/>
      <c r="G159" s="427"/>
      <c r="H159" s="318"/>
      <c r="I159" s="351">
        <f>+C159*G159</f>
        <v>0</v>
      </c>
      <c r="J159" s="318" t="s">
        <v>431</v>
      </c>
    </row>
    <row r="160" spans="1:10" ht="12.75">
      <c r="A160" s="315"/>
      <c r="B160" s="315"/>
      <c r="C160" s="346"/>
      <c r="D160" s="318"/>
      <c r="E160" s="349"/>
      <c r="F160" s="318"/>
      <c r="G160" s="350"/>
      <c r="H160" s="315"/>
      <c r="I160" s="341"/>
      <c r="J160" s="318"/>
    </row>
    <row r="161" spans="1:10" ht="12.75">
      <c r="A161" s="315" t="s">
        <v>683</v>
      </c>
      <c r="B161" s="318" t="s">
        <v>688</v>
      </c>
      <c r="C161" s="346"/>
      <c r="D161" s="318"/>
      <c r="E161" s="347"/>
      <c r="F161" s="318"/>
      <c r="G161" s="348"/>
      <c r="H161" s="315"/>
      <c r="I161" s="341"/>
      <c r="J161" s="315"/>
    </row>
    <row r="162" spans="1:10" ht="12.75">
      <c r="A162" s="315"/>
      <c r="B162" s="318" t="s">
        <v>689</v>
      </c>
      <c r="C162" s="346"/>
      <c r="D162" s="318"/>
      <c r="E162" s="347"/>
      <c r="F162" s="318"/>
      <c r="G162" s="348"/>
      <c r="H162" s="315"/>
      <c r="I162" s="341"/>
      <c r="J162" s="315"/>
    </row>
    <row r="163" spans="1:10" ht="12.75">
      <c r="A163" s="315"/>
      <c r="B163" s="318"/>
      <c r="C163" s="346"/>
      <c r="D163" s="318"/>
      <c r="E163" s="347"/>
      <c r="F163" s="318"/>
      <c r="G163" s="348"/>
      <c r="H163" s="315"/>
      <c r="I163" s="341"/>
      <c r="J163" s="315"/>
    </row>
    <row r="164" spans="1:10" ht="12.75">
      <c r="A164" s="315"/>
      <c r="B164" s="318" t="s">
        <v>249</v>
      </c>
      <c r="C164" s="346">
        <f>2.1*2.1*4</f>
        <v>17.64</v>
      </c>
      <c r="D164" s="318"/>
      <c r="E164" s="347"/>
      <c r="F164" s="318"/>
      <c r="G164" s="427"/>
      <c r="H164" s="315"/>
      <c r="I164" s="351">
        <f>+C164*G164</f>
        <v>0</v>
      </c>
      <c r="J164" s="318" t="s">
        <v>431</v>
      </c>
    </row>
    <row r="165" spans="1:10" ht="12.75">
      <c r="A165" s="315"/>
      <c r="B165" s="315"/>
      <c r="C165" s="346"/>
      <c r="D165" s="318"/>
      <c r="E165" s="349"/>
      <c r="F165" s="318"/>
      <c r="G165" s="350"/>
      <c r="H165" s="315"/>
      <c r="I165" s="341"/>
      <c r="J165" s="318"/>
    </row>
    <row r="166" spans="1:10" ht="12.75">
      <c r="A166" s="315" t="s">
        <v>684</v>
      </c>
      <c r="B166" s="318" t="s">
        <v>690</v>
      </c>
      <c r="C166" s="343"/>
      <c r="D166" s="315"/>
      <c r="E166" s="340"/>
      <c r="F166" s="340"/>
      <c r="G166" s="436"/>
      <c r="H166" s="315"/>
      <c r="I166" s="341"/>
      <c r="J166" s="315"/>
    </row>
    <row r="167" spans="1:10" ht="12.75">
      <c r="A167" s="315"/>
      <c r="B167" s="318"/>
      <c r="C167" s="346"/>
      <c r="D167" s="318"/>
      <c r="E167" s="347"/>
      <c r="F167" s="318"/>
      <c r="G167" s="348"/>
      <c r="H167" s="315"/>
      <c r="I167" s="341"/>
      <c r="J167" s="315"/>
    </row>
    <row r="168" spans="1:10" ht="12.75">
      <c r="A168" s="315"/>
      <c r="B168" s="318" t="s">
        <v>19</v>
      </c>
      <c r="C168" s="355">
        <v>1</v>
      </c>
      <c r="D168" s="318"/>
      <c r="E168" s="347"/>
      <c r="F168" s="318"/>
      <c r="G168" s="427"/>
      <c r="H168" s="315"/>
      <c r="I168" s="351">
        <f>+C168*G168</f>
        <v>0</v>
      </c>
      <c r="J168" s="318" t="s">
        <v>431</v>
      </c>
    </row>
    <row r="169" spans="1:10" ht="12.75">
      <c r="A169" s="315"/>
      <c r="B169" s="318"/>
      <c r="C169" s="355"/>
      <c r="D169" s="318"/>
      <c r="E169" s="347"/>
      <c r="F169" s="318"/>
      <c r="G169" s="348"/>
      <c r="H169" s="315"/>
      <c r="I169" s="351"/>
      <c r="J169" s="318"/>
    </row>
    <row r="170" spans="1:10" ht="12.75">
      <c r="A170" s="315" t="s">
        <v>687</v>
      </c>
      <c r="B170" s="318" t="s">
        <v>691</v>
      </c>
      <c r="C170" s="318"/>
      <c r="D170" s="318"/>
      <c r="E170" s="318"/>
      <c r="F170" s="318"/>
      <c r="G170" s="346"/>
      <c r="H170" s="318"/>
      <c r="I170" s="351"/>
      <c r="J170" s="318"/>
    </row>
    <row r="171" spans="1:10" ht="12.75">
      <c r="A171" s="315"/>
      <c r="B171" s="318" t="s">
        <v>692</v>
      </c>
      <c r="C171" s="318"/>
      <c r="D171" s="318"/>
      <c r="E171" s="318"/>
      <c r="F171" s="318"/>
      <c r="G171" s="346"/>
      <c r="H171" s="318"/>
      <c r="I171" s="351"/>
      <c r="J171" s="318"/>
    </row>
    <row r="172" spans="1:10" ht="12.75">
      <c r="A172" s="315"/>
      <c r="B172" s="318"/>
      <c r="C172" s="318"/>
      <c r="D172" s="318"/>
      <c r="E172" s="318"/>
      <c r="F172" s="318"/>
      <c r="G172" s="346"/>
      <c r="H172" s="318"/>
      <c r="I172" s="351"/>
      <c r="J172" s="318"/>
    </row>
    <row r="173" spans="1:10" ht="12.75">
      <c r="A173" s="315"/>
      <c r="B173" s="318" t="s">
        <v>19</v>
      </c>
      <c r="C173" s="355">
        <v>1</v>
      </c>
      <c r="D173" s="318"/>
      <c r="E173" s="347"/>
      <c r="F173" s="318"/>
      <c r="G173" s="427"/>
      <c r="H173" s="318"/>
      <c r="I173" s="351">
        <f>+C173*G173</f>
        <v>0</v>
      </c>
      <c r="J173" s="318" t="s">
        <v>431</v>
      </c>
    </row>
    <row r="174" spans="1:10" ht="12.75">
      <c r="A174" s="315"/>
      <c r="B174" s="318"/>
      <c r="C174" s="355"/>
      <c r="D174" s="318"/>
      <c r="E174" s="347"/>
      <c r="F174" s="318"/>
      <c r="G174" s="348"/>
      <c r="H174" s="315"/>
      <c r="I174" s="351"/>
      <c r="J174" s="318"/>
    </row>
    <row r="175" spans="1:10" ht="12.75">
      <c r="A175" s="315" t="s">
        <v>693</v>
      </c>
      <c r="B175" s="318" t="s">
        <v>694</v>
      </c>
      <c r="C175" s="318"/>
      <c r="D175" s="318"/>
      <c r="E175" s="318"/>
      <c r="F175" s="318"/>
      <c r="G175" s="346"/>
      <c r="H175" s="318"/>
      <c r="I175" s="351"/>
      <c r="J175" s="318"/>
    </row>
    <row r="176" spans="1:10" ht="12.75">
      <c r="A176" s="315"/>
      <c r="B176" s="318" t="s">
        <v>695</v>
      </c>
      <c r="C176" s="318"/>
      <c r="D176" s="318"/>
      <c r="E176" s="318"/>
      <c r="F176" s="318"/>
      <c r="G176" s="346"/>
      <c r="H176" s="318"/>
      <c r="I176" s="351"/>
      <c r="J176" s="318"/>
    </row>
    <row r="177" spans="1:10" ht="12.75">
      <c r="A177" s="315"/>
      <c r="B177" s="318"/>
      <c r="C177" s="318"/>
      <c r="D177" s="318"/>
      <c r="E177" s="318"/>
      <c r="F177" s="318"/>
      <c r="G177" s="346"/>
      <c r="H177" s="318"/>
      <c r="I177" s="351"/>
      <c r="J177" s="318"/>
    </row>
    <row r="178" spans="1:10" ht="12.75">
      <c r="A178" s="315"/>
      <c r="B178" s="318" t="s">
        <v>19</v>
      </c>
      <c r="C178" s="355">
        <v>1</v>
      </c>
      <c r="D178" s="318"/>
      <c r="E178" s="347"/>
      <c r="F178" s="318"/>
      <c r="G178" s="427"/>
      <c r="H178" s="318"/>
      <c r="I178" s="351">
        <f>+C178*G178</f>
        <v>0</v>
      </c>
      <c r="J178" s="318" t="s">
        <v>431</v>
      </c>
    </row>
    <row r="179" spans="1:10" ht="12.75">
      <c r="A179" s="315"/>
      <c r="B179" s="318"/>
      <c r="C179" s="355"/>
      <c r="D179" s="318"/>
      <c r="E179" s="347"/>
      <c r="F179" s="318"/>
      <c r="G179" s="348"/>
      <c r="H179" s="315"/>
      <c r="I179" s="351"/>
      <c r="J179" s="318"/>
    </row>
    <row r="180" spans="1:10" ht="12.75">
      <c r="A180" s="315" t="s">
        <v>696</v>
      </c>
      <c r="B180" s="318" t="s">
        <v>697</v>
      </c>
      <c r="C180" s="318"/>
      <c r="D180" s="318"/>
      <c r="E180" s="318"/>
      <c r="F180" s="318"/>
      <c r="G180" s="346"/>
      <c r="H180" s="318"/>
      <c r="I180" s="351"/>
      <c r="J180" s="318"/>
    </row>
    <row r="181" spans="1:10" ht="12.75">
      <c r="A181" s="315"/>
      <c r="B181" s="318" t="s">
        <v>698</v>
      </c>
      <c r="C181" s="318"/>
      <c r="D181" s="318"/>
      <c r="E181" s="318"/>
      <c r="F181" s="318"/>
      <c r="G181" s="346"/>
      <c r="H181" s="318"/>
      <c r="I181" s="351"/>
      <c r="J181" s="318"/>
    </row>
    <row r="182" spans="1:10" ht="12.75">
      <c r="A182" s="315"/>
      <c r="B182" s="318"/>
      <c r="C182" s="318"/>
      <c r="D182" s="318"/>
      <c r="E182" s="318"/>
      <c r="F182" s="318"/>
      <c r="G182" s="346"/>
      <c r="H182" s="318"/>
      <c r="I182" s="351"/>
      <c r="J182" s="318"/>
    </row>
    <row r="183" spans="1:10" ht="12.75">
      <c r="A183" s="315"/>
      <c r="B183" s="318" t="s">
        <v>19</v>
      </c>
      <c r="C183" s="355">
        <v>1</v>
      </c>
      <c r="D183" s="318"/>
      <c r="E183" s="347"/>
      <c r="F183" s="318"/>
      <c r="G183" s="427"/>
      <c r="H183" s="318"/>
      <c r="I183" s="351">
        <f>+C183*G183</f>
        <v>0</v>
      </c>
      <c r="J183" s="318" t="s">
        <v>431</v>
      </c>
    </row>
    <row r="184" spans="1:10" ht="12.75">
      <c r="A184" s="315"/>
      <c r="B184" s="318"/>
      <c r="C184" s="355"/>
      <c r="D184" s="318"/>
      <c r="E184" s="347"/>
      <c r="F184" s="318"/>
      <c r="G184" s="348"/>
      <c r="H184" s="318"/>
      <c r="I184" s="351"/>
      <c r="J184" s="318"/>
    </row>
    <row r="185" spans="1:10" ht="12.75">
      <c r="A185" s="315" t="s">
        <v>699</v>
      </c>
      <c r="B185" s="318" t="s">
        <v>700</v>
      </c>
      <c r="C185" s="355"/>
      <c r="D185" s="318"/>
      <c r="E185" s="347"/>
      <c r="F185" s="318"/>
      <c r="G185" s="348"/>
      <c r="H185" s="318"/>
      <c r="I185" s="351"/>
      <c r="J185" s="318"/>
    </row>
    <row r="186" spans="1:10" ht="12.75">
      <c r="A186" s="315"/>
      <c r="B186" s="318" t="s">
        <v>701</v>
      </c>
      <c r="C186" s="355"/>
      <c r="D186" s="318"/>
      <c r="E186" s="347"/>
      <c r="F186" s="318"/>
      <c r="G186" s="348"/>
      <c r="H186" s="318"/>
      <c r="I186" s="351"/>
      <c r="J186" s="318"/>
    </row>
    <row r="187" spans="1:10" ht="12.75">
      <c r="A187" s="315"/>
      <c r="B187" s="318"/>
      <c r="C187" s="355"/>
      <c r="D187" s="318"/>
      <c r="E187" s="347"/>
      <c r="F187" s="318"/>
      <c r="G187" s="348"/>
      <c r="H187" s="318"/>
      <c r="I187" s="351"/>
      <c r="J187" s="318"/>
    </row>
    <row r="188" spans="1:10" ht="12.75">
      <c r="A188" s="315"/>
      <c r="B188" s="318" t="s">
        <v>19</v>
      </c>
      <c r="C188" s="355">
        <v>3</v>
      </c>
      <c r="D188" s="318"/>
      <c r="E188" s="347"/>
      <c r="F188" s="318"/>
      <c r="G188" s="427"/>
      <c r="H188" s="318"/>
      <c r="I188" s="351">
        <f>+C188*G188</f>
        <v>0</v>
      </c>
      <c r="J188" s="318" t="s">
        <v>431</v>
      </c>
    </row>
    <row r="189" spans="1:10" ht="12.75">
      <c r="A189" s="315"/>
      <c r="B189" s="352"/>
      <c r="C189" s="353"/>
      <c r="D189" s="352"/>
      <c r="E189" s="353"/>
      <c r="F189" s="352"/>
      <c r="G189" s="348"/>
      <c r="H189" s="318"/>
      <c r="I189" s="351"/>
      <c r="J189" s="318"/>
    </row>
    <row r="190" spans="1:10" ht="12.75">
      <c r="A190" s="315" t="s">
        <v>702</v>
      </c>
      <c r="B190" s="315" t="s">
        <v>505</v>
      </c>
      <c r="C190" s="356"/>
      <c r="D190" s="315"/>
      <c r="E190" s="340"/>
      <c r="F190" s="357"/>
      <c r="G190" s="358"/>
      <c r="H190" s="359"/>
      <c r="I190" s="360"/>
      <c r="J190" s="359"/>
    </row>
    <row r="191" spans="1:10" ht="12.75">
      <c r="A191" s="315"/>
      <c r="B191" s="315" t="s">
        <v>506</v>
      </c>
      <c r="C191" s="356"/>
      <c r="D191" s="315"/>
      <c r="E191" s="340"/>
      <c r="F191" s="357"/>
      <c r="G191" s="358"/>
      <c r="H191" s="359"/>
      <c r="I191" s="360"/>
      <c r="J191" s="359"/>
    </row>
    <row r="192" spans="1:10" ht="12.75">
      <c r="A192" s="315"/>
      <c r="B192" s="315" t="s">
        <v>507</v>
      </c>
      <c r="C192" s="356"/>
      <c r="D192" s="315"/>
      <c r="E192" s="340"/>
      <c r="F192" s="357"/>
      <c r="G192" s="358"/>
      <c r="H192" s="359"/>
      <c r="I192" s="360"/>
      <c r="J192" s="359"/>
    </row>
    <row r="193" spans="1:10" ht="12.75">
      <c r="A193" s="315"/>
      <c r="B193" s="315" t="s">
        <v>508</v>
      </c>
      <c r="C193" s="356"/>
      <c r="D193" s="315"/>
      <c r="E193" s="340"/>
      <c r="F193" s="357"/>
      <c r="G193" s="358"/>
      <c r="H193" s="359"/>
      <c r="I193" s="360"/>
      <c r="J193" s="359"/>
    </row>
    <row r="194" spans="1:10" ht="12.75">
      <c r="A194" s="315"/>
      <c r="B194" s="361" t="s">
        <v>509</v>
      </c>
      <c r="C194" s="356"/>
      <c r="D194" s="315"/>
      <c r="E194" s="340"/>
      <c r="F194" s="357"/>
      <c r="G194" s="358"/>
      <c r="H194" s="359"/>
      <c r="I194" s="360"/>
      <c r="J194" s="359"/>
    </row>
    <row r="195" spans="1:10" ht="12.75">
      <c r="A195" s="315"/>
      <c r="B195" s="361" t="s">
        <v>510</v>
      </c>
      <c r="C195" s="356"/>
      <c r="D195" s="315"/>
      <c r="E195" s="340"/>
      <c r="F195" s="357"/>
      <c r="G195" s="358"/>
      <c r="H195" s="359"/>
      <c r="I195" s="360"/>
      <c r="J195" s="359"/>
    </row>
    <row r="196" spans="1:10" ht="12.75">
      <c r="A196" s="315"/>
      <c r="B196" s="315"/>
      <c r="C196" s="356"/>
      <c r="D196" s="315"/>
      <c r="E196" s="340"/>
      <c r="F196" s="357"/>
      <c r="G196" s="358"/>
      <c r="H196" s="359"/>
      <c r="I196" s="360"/>
      <c r="J196" s="359"/>
    </row>
    <row r="197" spans="1:10" ht="12.75">
      <c r="A197" s="315"/>
      <c r="B197" s="362" t="s">
        <v>511</v>
      </c>
      <c r="C197" s="339"/>
      <c r="D197" s="315"/>
      <c r="E197" s="340"/>
      <c r="F197" s="357"/>
      <c r="G197" s="436"/>
      <c r="H197" s="359"/>
      <c r="I197" s="341"/>
      <c r="J197" s="358"/>
    </row>
    <row r="198" spans="1:10" ht="12.75">
      <c r="A198" s="315"/>
      <c r="B198" s="362" t="s">
        <v>512</v>
      </c>
      <c r="C198" s="339"/>
      <c r="D198" s="315">
        <v>1</v>
      </c>
      <c r="E198" s="340"/>
      <c r="F198" s="357"/>
      <c r="G198" s="437"/>
      <c r="H198" s="359"/>
      <c r="I198" s="341">
        <f>+D198*G198</f>
        <v>0</v>
      </c>
      <c r="J198" s="358" t="s">
        <v>431</v>
      </c>
    </row>
    <row r="199" spans="1:10" ht="12.75">
      <c r="A199" s="315"/>
      <c r="B199" s="362"/>
      <c r="C199" s="339"/>
      <c r="D199" s="315"/>
      <c r="E199" s="340"/>
      <c r="F199" s="357"/>
      <c r="G199" s="436"/>
      <c r="H199" s="359"/>
      <c r="I199" s="341"/>
      <c r="J199" s="358"/>
    </row>
    <row r="200" spans="1:10" ht="12.75">
      <c r="A200" s="315" t="s">
        <v>703</v>
      </c>
      <c r="B200" s="315" t="s">
        <v>514</v>
      </c>
      <c r="C200" s="339"/>
      <c r="D200" s="315"/>
      <c r="E200" s="340"/>
      <c r="F200" s="315"/>
      <c r="G200" s="344"/>
      <c r="H200" s="315"/>
      <c r="I200" s="341"/>
      <c r="J200" s="318"/>
    </row>
    <row r="201" spans="1:10" ht="12.75">
      <c r="A201" s="315"/>
      <c r="B201" s="315"/>
      <c r="C201" s="339"/>
      <c r="D201" s="315"/>
      <c r="E201" s="340"/>
      <c r="F201" s="315"/>
      <c r="G201" s="344"/>
      <c r="H201" s="315"/>
      <c r="I201" s="341"/>
      <c r="J201" s="318"/>
    </row>
    <row r="202" spans="1:10" ht="12.75">
      <c r="A202" s="315"/>
      <c r="B202" s="315" t="s">
        <v>515</v>
      </c>
      <c r="C202" s="343">
        <v>7</v>
      </c>
      <c r="D202" s="315" t="s">
        <v>133</v>
      </c>
      <c r="E202" s="340"/>
      <c r="F202" s="340"/>
      <c r="G202" s="437"/>
      <c r="H202" s="315"/>
      <c r="I202" s="341">
        <f>+G202*C202</f>
        <v>0</v>
      </c>
      <c r="J202" s="318" t="s">
        <v>431</v>
      </c>
    </row>
    <row r="203" spans="1:10" ht="12.75">
      <c r="A203" s="315"/>
      <c r="B203" s="315"/>
      <c r="C203" s="343"/>
      <c r="D203" s="315"/>
      <c r="E203" s="340"/>
      <c r="F203" s="340"/>
      <c r="G203" s="438"/>
      <c r="H203" s="315"/>
      <c r="I203" s="341"/>
      <c r="J203" s="318"/>
    </row>
    <row r="204" spans="1:10" ht="12.75">
      <c r="A204" s="315" t="s">
        <v>704</v>
      </c>
      <c r="B204" s="315" t="s">
        <v>517</v>
      </c>
      <c r="C204" s="343"/>
      <c r="D204" s="315"/>
      <c r="E204" s="340"/>
      <c r="F204" s="340"/>
      <c r="G204" s="438"/>
      <c r="H204" s="315"/>
      <c r="I204" s="341"/>
      <c r="J204" s="318"/>
    </row>
    <row r="205" spans="1:10" ht="12.75">
      <c r="A205" s="315"/>
      <c r="B205" s="315" t="s">
        <v>518</v>
      </c>
      <c r="C205" s="343"/>
      <c r="D205" s="315"/>
      <c r="E205" s="340"/>
      <c r="F205" s="340"/>
      <c r="G205" s="438"/>
      <c r="H205" s="315"/>
      <c r="I205" s="341"/>
      <c r="J205" s="318"/>
    </row>
    <row r="206" spans="1:10" ht="12.75">
      <c r="A206" s="315"/>
      <c r="B206" s="315" t="s">
        <v>519</v>
      </c>
      <c r="C206" s="343"/>
      <c r="D206" s="315"/>
      <c r="E206" s="340"/>
      <c r="F206" s="340"/>
      <c r="G206" s="438"/>
      <c r="H206" s="315"/>
      <c r="I206" s="341"/>
      <c r="J206" s="318"/>
    </row>
    <row r="207" spans="1:10" ht="12.75">
      <c r="A207" s="315"/>
      <c r="B207" s="315"/>
      <c r="C207" s="343"/>
      <c r="D207" s="315"/>
      <c r="E207" s="340"/>
      <c r="F207" s="340"/>
      <c r="G207" s="438"/>
      <c r="H207" s="315"/>
      <c r="I207" s="341"/>
      <c r="J207" s="318"/>
    </row>
    <row r="208" spans="1:10" ht="12.75">
      <c r="A208" s="315"/>
      <c r="B208" s="315" t="s">
        <v>19</v>
      </c>
      <c r="C208" s="343">
        <v>7</v>
      </c>
      <c r="D208" s="315"/>
      <c r="E208" s="340"/>
      <c r="F208" s="340"/>
      <c r="G208" s="437"/>
      <c r="H208" s="315"/>
      <c r="I208" s="341">
        <f>+G208*C208</f>
        <v>0</v>
      </c>
      <c r="J208" s="318" t="s">
        <v>431</v>
      </c>
    </row>
    <row r="209" spans="1:10" ht="12.75">
      <c r="A209" s="315"/>
      <c r="B209" s="315"/>
      <c r="C209" s="343"/>
      <c r="D209" s="315"/>
      <c r="E209" s="340"/>
      <c r="F209" s="340"/>
      <c r="G209" s="436"/>
      <c r="H209" s="315"/>
      <c r="I209" s="341"/>
      <c r="J209" s="318"/>
    </row>
    <row r="210" spans="1:10" ht="12.75">
      <c r="A210" s="315" t="s">
        <v>705</v>
      </c>
      <c r="B210" s="315" t="s">
        <v>521</v>
      </c>
      <c r="C210" s="339"/>
      <c r="D210" s="315"/>
      <c r="E210" s="340"/>
      <c r="F210" s="315"/>
      <c r="G210" s="344"/>
      <c r="H210" s="315"/>
      <c r="I210" s="341"/>
      <c r="J210" s="318"/>
    </row>
    <row r="211" spans="1:10" ht="12.75">
      <c r="A211" s="315"/>
      <c r="B211" s="315" t="s">
        <v>522</v>
      </c>
      <c r="C211" s="339"/>
      <c r="D211" s="315"/>
      <c r="E211" s="340"/>
      <c r="F211" s="315"/>
      <c r="G211" s="344"/>
      <c r="H211" s="315"/>
      <c r="I211" s="341"/>
      <c r="J211" s="318"/>
    </row>
    <row r="212" spans="1:10" ht="12.75">
      <c r="A212" s="315"/>
      <c r="B212" s="315"/>
      <c r="C212" s="339"/>
      <c r="D212" s="315"/>
      <c r="E212" s="340"/>
      <c r="F212" s="315"/>
      <c r="G212" s="344"/>
      <c r="H212" s="315"/>
      <c r="I212" s="341"/>
      <c r="J212" s="318"/>
    </row>
    <row r="213" spans="1:10" ht="12.75">
      <c r="A213" s="315"/>
      <c r="B213" s="315" t="s">
        <v>166</v>
      </c>
      <c r="C213" s="339">
        <v>1</v>
      </c>
      <c r="D213" s="315"/>
      <c r="E213" s="340"/>
      <c r="F213" s="315"/>
      <c r="G213" s="425"/>
      <c r="H213" s="315"/>
      <c r="I213" s="341">
        <f>C213*G213</f>
        <v>0</v>
      </c>
      <c r="J213" s="318" t="s">
        <v>431</v>
      </c>
    </row>
    <row r="214" spans="1:10" ht="12.75">
      <c r="A214" s="315"/>
      <c r="B214" s="315"/>
      <c r="C214" s="343"/>
      <c r="D214" s="315"/>
      <c r="E214" s="340"/>
      <c r="F214" s="340"/>
      <c r="G214" s="436"/>
      <c r="H214" s="315"/>
      <c r="I214" s="341"/>
      <c r="J214" s="318"/>
    </row>
    <row r="215" spans="1:10" ht="12.75">
      <c r="A215" s="315" t="s">
        <v>706</v>
      </c>
      <c r="B215" s="315" t="s">
        <v>707</v>
      </c>
      <c r="C215" s="339"/>
      <c r="D215" s="315"/>
      <c r="E215" s="340"/>
      <c r="F215" s="315"/>
      <c r="G215" s="344"/>
      <c r="H215" s="315"/>
      <c r="I215" s="341"/>
      <c r="J215" s="318"/>
    </row>
    <row r="216" spans="1:10" ht="12.75">
      <c r="A216" s="315"/>
      <c r="B216" s="315" t="s">
        <v>708</v>
      </c>
      <c r="C216" s="339"/>
      <c r="D216" s="315"/>
      <c r="E216" s="340"/>
      <c r="F216" s="315"/>
      <c r="G216" s="344"/>
      <c r="H216" s="315"/>
      <c r="I216" s="341"/>
      <c r="J216" s="318"/>
    </row>
    <row r="217" spans="1:10" ht="12.75">
      <c r="A217" s="315"/>
      <c r="B217" s="315" t="s">
        <v>709</v>
      </c>
      <c r="C217" s="339"/>
      <c r="D217" s="315"/>
      <c r="E217" s="340"/>
      <c r="F217" s="315"/>
      <c r="G217" s="344"/>
      <c r="H217" s="315"/>
      <c r="I217" s="341"/>
      <c r="J217" s="318"/>
    </row>
    <row r="218" spans="1:10" ht="12.75">
      <c r="A218" s="315"/>
      <c r="B218" s="315"/>
      <c r="C218" s="339"/>
      <c r="D218" s="315"/>
      <c r="E218" s="340"/>
      <c r="F218" s="315"/>
      <c r="G218" s="344"/>
      <c r="H218" s="315"/>
      <c r="I218" s="341"/>
      <c r="J218" s="318"/>
    </row>
    <row r="219" spans="1:10" ht="12.75">
      <c r="A219" s="315"/>
      <c r="B219" s="315" t="s">
        <v>166</v>
      </c>
      <c r="C219" s="339">
        <v>1</v>
      </c>
      <c r="D219" s="315"/>
      <c r="E219" s="340"/>
      <c r="F219" s="315"/>
      <c r="G219" s="425"/>
      <c r="H219" s="315"/>
      <c r="I219" s="341">
        <f>C219*G219</f>
        <v>0</v>
      </c>
      <c r="J219" s="318" t="s">
        <v>431</v>
      </c>
    </row>
    <row r="220" spans="1:10" ht="13.5" thickBot="1">
      <c r="A220" s="315"/>
      <c r="B220" s="315"/>
      <c r="C220" s="343"/>
      <c r="D220" s="315"/>
      <c r="E220" s="340"/>
      <c r="F220" s="340"/>
      <c r="G220" s="436"/>
      <c r="H220" s="315"/>
      <c r="I220" s="341"/>
      <c r="J220" s="318"/>
    </row>
    <row r="221" spans="1:10" ht="12.75">
      <c r="A221" s="315"/>
      <c r="B221" s="364" t="s">
        <v>807</v>
      </c>
      <c r="C221" s="365"/>
      <c r="D221" s="366"/>
      <c r="E221" s="367"/>
      <c r="F221" s="367"/>
      <c r="G221" s="439"/>
      <c r="H221" s="366"/>
      <c r="I221" s="369">
        <f>SUM(I62:I220)</f>
        <v>0</v>
      </c>
      <c r="J221" s="370" t="s">
        <v>431</v>
      </c>
    </row>
    <row r="222" spans="1:10" ht="12.75">
      <c r="A222" s="315"/>
      <c r="B222" s="315"/>
      <c r="C222" s="343"/>
      <c r="D222" s="315"/>
      <c r="E222" s="340"/>
      <c r="F222" s="340"/>
      <c r="G222" s="440"/>
      <c r="H222" s="315"/>
      <c r="I222" s="372"/>
      <c r="J222" s="315"/>
    </row>
    <row r="223" spans="1:10" ht="12.75">
      <c r="A223" s="315"/>
      <c r="B223" s="315"/>
      <c r="C223" s="343"/>
      <c r="D223" s="315"/>
      <c r="E223" s="340"/>
      <c r="F223" s="340"/>
      <c r="G223" s="440"/>
      <c r="H223" s="315"/>
      <c r="I223" s="372"/>
      <c r="J223" s="315"/>
    </row>
    <row r="224" spans="1:10" ht="12.75">
      <c r="A224" s="338" t="s">
        <v>525</v>
      </c>
      <c r="B224" s="315"/>
      <c r="C224" s="343"/>
      <c r="D224" s="315"/>
      <c r="E224" s="340"/>
      <c r="F224" s="340"/>
      <c r="G224" s="436"/>
      <c r="H224" s="315"/>
      <c r="I224" s="341"/>
      <c r="J224" s="315"/>
    </row>
    <row r="225" spans="1:10" ht="12.75">
      <c r="A225" s="315"/>
      <c r="B225" s="315"/>
      <c r="C225" s="343"/>
      <c r="D225" s="315"/>
      <c r="E225" s="340"/>
      <c r="F225" s="340"/>
      <c r="G225" s="436"/>
      <c r="H225" s="315"/>
      <c r="I225" s="341"/>
      <c r="J225" s="315"/>
    </row>
    <row r="226" spans="1:10" ht="12.75">
      <c r="A226" s="315" t="s">
        <v>526</v>
      </c>
      <c r="B226" s="315" t="s">
        <v>527</v>
      </c>
      <c r="C226" s="315"/>
      <c r="D226" s="315"/>
      <c r="E226" s="315"/>
      <c r="F226" s="315"/>
      <c r="G226" s="339"/>
      <c r="H226" s="315"/>
      <c r="I226" s="315"/>
      <c r="J226" s="315"/>
    </row>
    <row r="227" spans="1:10" ht="12.75">
      <c r="A227" s="315"/>
      <c r="B227" s="315" t="s">
        <v>528</v>
      </c>
      <c r="C227" s="315"/>
      <c r="D227" s="315"/>
      <c r="E227" s="315"/>
      <c r="F227" s="315"/>
      <c r="G227" s="339"/>
      <c r="H227" s="315"/>
      <c r="I227" s="315"/>
      <c r="J227" s="315"/>
    </row>
    <row r="228" spans="1:10" ht="12.75">
      <c r="A228" s="315"/>
      <c r="B228" s="315" t="s">
        <v>529</v>
      </c>
      <c r="C228" s="315"/>
      <c r="D228" s="315"/>
      <c r="E228" s="315"/>
      <c r="F228" s="315"/>
      <c r="G228" s="339"/>
      <c r="H228" s="315"/>
      <c r="I228" s="315"/>
      <c r="J228" s="315"/>
    </row>
    <row r="229" spans="1:10" ht="12.75">
      <c r="A229" s="315"/>
      <c r="B229" s="315" t="s">
        <v>530</v>
      </c>
      <c r="C229" s="315"/>
      <c r="D229" s="315"/>
      <c r="E229" s="315"/>
      <c r="F229" s="315"/>
      <c r="G229" s="339"/>
      <c r="H229" s="315"/>
      <c r="I229" s="315"/>
      <c r="J229" s="315"/>
    </row>
    <row r="230" spans="1:10" ht="12.75">
      <c r="A230" s="315"/>
      <c r="B230" s="315" t="s">
        <v>531</v>
      </c>
      <c r="C230" s="315"/>
      <c r="D230" s="315"/>
      <c r="E230" s="315"/>
      <c r="F230" s="315"/>
      <c r="G230" s="339"/>
      <c r="H230" s="315"/>
      <c r="I230" s="315"/>
      <c r="J230" s="315"/>
    </row>
    <row r="231" spans="1:10" ht="12.75">
      <c r="A231" s="315"/>
      <c r="B231" s="315" t="s">
        <v>532</v>
      </c>
      <c r="C231" s="315"/>
      <c r="D231" s="315"/>
      <c r="E231" s="315"/>
      <c r="F231" s="315"/>
      <c r="G231" s="339"/>
      <c r="H231" s="315"/>
      <c r="I231" s="315"/>
      <c r="J231" s="315"/>
    </row>
    <row r="232" spans="1:10" ht="12.75">
      <c r="A232" s="315"/>
      <c r="B232" s="315" t="s">
        <v>533</v>
      </c>
      <c r="C232" s="315"/>
      <c r="D232" s="315"/>
      <c r="E232" s="315"/>
      <c r="F232" s="315"/>
      <c r="G232" s="339"/>
      <c r="H232" s="315"/>
      <c r="I232" s="315"/>
      <c r="J232" s="315"/>
    </row>
    <row r="233" spans="1:10" ht="12.75">
      <c r="A233" s="315"/>
      <c r="B233" s="315"/>
      <c r="C233" s="315"/>
      <c r="D233" s="315"/>
      <c r="E233" s="315"/>
      <c r="F233" s="315"/>
      <c r="G233" s="339"/>
      <c r="H233" s="315"/>
      <c r="I233" s="315"/>
      <c r="J233" s="315"/>
    </row>
    <row r="234" spans="1:10" ht="12.75">
      <c r="A234" s="315"/>
      <c r="B234" s="315" t="s">
        <v>19</v>
      </c>
      <c r="C234" s="340">
        <f>+E312+E320</f>
        <v>15</v>
      </c>
      <c r="D234" s="315" t="s">
        <v>534</v>
      </c>
      <c r="E234" s="315"/>
      <c r="F234" s="315"/>
      <c r="G234" s="441"/>
      <c r="H234" s="315"/>
      <c r="I234" s="339">
        <f>C234*G234</f>
        <v>0</v>
      </c>
      <c r="J234" s="315"/>
    </row>
    <row r="235" spans="1:10" ht="12.75">
      <c r="A235" s="315"/>
      <c r="B235" s="315" t="s">
        <v>133</v>
      </c>
      <c r="C235" s="344">
        <f>+B285</f>
        <v>42.74</v>
      </c>
      <c r="D235" s="315" t="s">
        <v>535</v>
      </c>
      <c r="E235" s="315"/>
      <c r="F235" s="315"/>
      <c r="G235" s="441"/>
      <c r="H235" s="315"/>
      <c r="I235" s="315">
        <f>C235*G235</f>
        <v>0</v>
      </c>
      <c r="J235" s="315"/>
    </row>
    <row r="236" spans="1:10" ht="12.75">
      <c r="A236" s="315"/>
      <c r="B236" s="315"/>
      <c r="C236" s="343"/>
      <c r="D236" s="315"/>
      <c r="E236" s="340"/>
      <c r="F236" s="340"/>
      <c r="G236" s="436"/>
      <c r="H236" s="315"/>
      <c r="I236" s="341"/>
      <c r="J236" s="315"/>
    </row>
    <row r="237" spans="1:10" ht="12.75">
      <c r="A237" s="315" t="s">
        <v>710</v>
      </c>
      <c r="B237" s="315" t="s">
        <v>537</v>
      </c>
      <c r="C237" s="315"/>
      <c r="D237" s="315"/>
      <c r="E237" s="315"/>
      <c r="F237" s="315"/>
      <c r="G237" s="339"/>
      <c r="H237" s="315"/>
      <c r="I237" s="315"/>
      <c r="J237" s="315"/>
    </row>
    <row r="238" spans="1:10" ht="12.75">
      <c r="A238" s="315"/>
      <c r="B238" s="315" t="s">
        <v>538</v>
      </c>
      <c r="C238" s="315"/>
      <c r="D238" s="315"/>
      <c r="E238" s="315"/>
      <c r="F238" s="315"/>
      <c r="G238" s="339"/>
      <c r="H238" s="315"/>
      <c r="I238" s="315"/>
      <c r="J238" s="315"/>
    </row>
    <row r="239" spans="1:10" ht="12.75">
      <c r="A239" s="315"/>
      <c r="B239" s="315"/>
      <c r="C239" s="315"/>
      <c r="D239" s="315"/>
      <c r="E239" s="315"/>
      <c r="F239" s="315"/>
      <c r="G239" s="442"/>
      <c r="H239" s="315"/>
      <c r="I239" s="315"/>
      <c r="J239" s="315"/>
    </row>
    <row r="240" spans="1:10" ht="12.75">
      <c r="A240" s="315"/>
      <c r="B240" s="315" t="s">
        <v>19</v>
      </c>
      <c r="C240" s="343">
        <f>+C234</f>
        <v>15</v>
      </c>
      <c r="D240" s="315"/>
      <c r="E240" s="340"/>
      <c r="F240" s="340"/>
      <c r="G240" s="437"/>
      <c r="H240" s="315"/>
      <c r="I240" s="341">
        <f>+G240*C240</f>
        <v>0</v>
      </c>
      <c r="J240" s="318" t="s">
        <v>431</v>
      </c>
    </row>
    <row r="241" spans="1:10" ht="12.75">
      <c r="A241" s="315"/>
      <c r="B241" s="315"/>
      <c r="C241" s="343"/>
      <c r="D241" s="315"/>
      <c r="E241" s="340"/>
      <c r="F241" s="340"/>
      <c r="G241" s="436"/>
      <c r="H241" s="315"/>
      <c r="I241" s="341"/>
      <c r="J241" s="315"/>
    </row>
    <row r="242" spans="1:10" ht="12.75">
      <c r="A242" s="315" t="s">
        <v>539</v>
      </c>
      <c r="B242" s="315" t="s">
        <v>540</v>
      </c>
      <c r="C242" s="315"/>
      <c r="D242" s="315"/>
      <c r="E242" s="315"/>
      <c r="F242" s="315"/>
      <c r="G242" s="339"/>
      <c r="H242" s="315"/>
      <c r="I242" s="341"/>
      <c r="J242" s="315"/>
    </row>
    <row r="243" spans="1:10" ht="12.75">
      <c r="A243" s="315"/>
      <c r="B243" s="315" t="s">
        <v>541</v>
      </c>
      <c r="C243" s="315"/>
      <c r="D243" s="315"/>
      <c r="E243" s="315"/>
      <c r="F243" s="315"/>
      <c r="G243" s="339"/>
      <c r="H243" s="315"/>
      <c r="I243" s="341"/>
      <c r="J243" s="315"/>
    </row>
    <row r="244" spans="1:10" ht="12.75">
      <c r="A244" s="315"/>
      <c r="B244" s="315"/>
      <c r="C244" s="315"/>
      <c r="D244" s="315"/>
      <c r="E244" s="315"/>
      <c r="F244" s="315"/>
      <c r="G244" s="339"/>
      <c r="H244" s="315"/>
      <c r="I244" s="341"/>
      <c r="J244" s="315"/>
    </row>
    <row r="245" spans="1:10" ht="12.75">
      <c r="A245" s="315"/>
      <c r="B245" s="315" t="s">
        <v>19</v>
      </c>
      <c r="C245" s="343">
        <v>1</v>
      </c>
      <c r="D245" s="315"/>
      <c r="E245" s="340"/>
      <c r="F245" s="340"/>
      <c r="G245" s="437"/>
      <c r="H245" s="315"/>
      <c r="I245" s="341">
        <f>+G245*C245</f>
        <v>0</v>
      </c>
      <c r="J245" s="318" t="s">
        <v>431</v>
      </c>
    </row>
    <row r="246" spans="1:10" ht="12.75">
      <c r="A246" s="315"/>
      <c r="B246" s="315"/>
      <c r="C246" s="343"/>
      <c r="D246" s="315"/>
      <c r="E246" s="340"/>
      <c r="F246" s="340"/>
      <c r="G246" s="436"/>
      <c r="H246" s="315"/>
      <c r="I246" s="341"/>
      <c r="J246" s="315"/>
    </row>
    <row r="247" spans="1:10" ht="12.75">
      <c r="A247" s="315" t="s">
        <v>542</v>
      </c>
      <c r="B247" s="315" t="s">
        <v>543</v>
      </c>
      <c r="C247" s="343"/>
      <c r="D247" s="315"/>
      <c r="E247" s="340"/>
      <c r="F247" s="340"/>
      <c r="G247" s="436"/>
      <c r="H247" s="315"/>
      <c r="I247" s="341"/>
      <c r="J247" s="315"/>
    </row>
    <row r="248" spans="1:10" ht="12.75">
      <c r="A248" s="315"/>
      <c r="B248" s="315" t="s">
        <v>544</v>
      </c>
      <c r="C248" s="343"/>
      <c r="D248" s="315"/>
      <c r="E248" s="340"/>
      <c r="F248" s="340"/>
      <c r="G248" s="436"/>
      <c r="H248" s="315"/>
      <c r="I248" s="341"/>
      <c r="J248" s="315"/>
    </row>
    <row r="249" spans="1:10" ht="12.75">
      <c r="A249" s="315"/>
      <c r="B249" s="315" t="s">
        <v>545</v>
      </c>
      <c r="C249" s="343"/>
      <c r="D249" s="315"/>
      <c r="E249" s="340"/>
      <c r="F249" s="340"/>
      <c r="G249" s="436"/>
      <c r="H249" s="315"/>
      <c r="I249" s="341"/>
      <c r="J249" s="315"/>
    </row>
    <row r="250" spans="1:10" ht="12.75">
      <c r="A250" s="315"/>
      <c r="B250" s="315"/>
      <c r="C250" s="343"/>
      <c r="D250" s="315"/>
      <c r="E250" s="340"/>
      <c r="F250" s="340"/>
      <c r="G250" s="436"/>
      <c r="H250" s="315"/>
      <c r="I250" s="341"/>
      <c r="J250" s="315"/>
    </row>
    <row r="251" spans="1:10" ht="12.75">
      <c r="A251" s="315"/>
      <c r="B251" s="315" t="s">
        <v>133</v>
      </c>
      <c r="C251" s="343">
        <v>43</v>
      </c>
      <c r="D251" s="335" t="s">
        <v>546</v>
      </c>
      <c r="E251" s="340"/>
      <c r="F251" s="340"/>
      <c r="G251" s="437"/>
      <c r="H251" s="315"/>
      <c r="I251" s="341">
        <f>C251*G251</f>
        <v>0</v>
      </c>
      <c r="J251" s="315"/>
    </row>
    <row r="252" spans="1:10" ht="12.75">
      <c r="A252" s="315"/>
      <c r="B252" s="315"/>
      <c r="C252" s="343"/>
      <c r="D252" s="315"/>
      <c r="E252" s="340"/>
      <c r="F252" s="340"/>
      <c r="G252" s="436"/>
      <c r="H252" s="359"/>
      <c r="I252" s="373"/>
      <c r="J252" s="318"/>
    </row>
    <row r="253" spans="1:10" ht="12.75">
      <c r="A253" s="315" t="s">
        <v>547</v>
      </c>
      <c r="B253" s="315" t="s">
        <v>548</v>
      </c>
      <c r="C253" s="315"/>
      <c r="D253" s="315"/>
      <c r="E253" s="315"/>
      <c r="F253" s="315"/>
      <c r="G253" s="339"/>
      <c r="H253" s="315"/>
      <c r="I253" s="315"/>
      <c r="J253" s="315"/>
    </row>
    <row r="254" spans="1:10" ht="12.75">
      <c r="A254" s="315"/>
      <c r="B254" s="315" t="s">
        <v>549</v>
      </c>
      <c r="C254" s="315"/>
      <c r="D254" s="315"/>
      <c r="E254" s="315"/>
      <c r="F254" s="315"/>
      <c r="G254" s="339"/>
      <c r="H254" s="315"/>
      <c r="I254" s="315"/>
      <c r="J254" s="315"/>
    </row>
    <row r="255" spans="1:10" ht="12.75">
      <c r="A255" s="315"/>
      <c r="B255" s="315"/>
      <c r="C255" s="315"/>
      <c r="D255" s="315"/>
      <c r="E255" s="315"/>
      <c r="F255" s="315"/>
      <c r="G255" s="339"/>
      <c r="H255" s="315"/>
      <c r="I255" s="315"/>
      <c r="J255" s="315"/>
    </row>
    <row r="256" spans="1:10" ht="12.75">
      <c r="A256" s="315"/>
      <c r="B256" s="315" t="s">
        <v>133</v>
      </c>
      <c r="C256" s="339">
        <f>+B285</f>
        <v>42.74</v>
      </c>
      <c r="D256" s="315"/>
      <c r="E256" s="340"/>
      <c r="F256" s="340"/>
      <c r="G256" s="437"/>
      <c r="H256" s="315"/>
      <c r="I256" s="341">
        <f>+G256*C256</f>
        <v>0</v>
      </c>
      <c r="J256" s="318" t="s">
        <v>431</v>
      </c>
    </row>
    <row r="257" spans="1:10" ht="12.75">
      <c r="A257" s="315"/>
      <c r="B257" s="315"/>
      <c r="C257" s="339"/>
      <c r="D257" s="315"/>
      <c r="E257" s="340"/>
      <c r="F257" s="340"/>
      <c r="G257" s="436"/>
      <c r="H257" s="315"/>
      <c r="I257" s="341"/>
      <c r="J257" s="315"/>
    </row>
    <row r="258" spans="1:10" ht="12.75">
      <c r="A258" s="315" t="s">
        <v>550</v>
      </c>
      <c r="B258" s="315" t="s">
        <v>551</v>
      </c>
      <c r="C258" s="315"/>
      <c r="D258" s="315"/>
      <c r="E258" s="315"/>
      <c r="F258" s="315"/>
      <c r="G258" s="339"/>
      <c r="H258" s="315"/>
      <c r="I258" s="315"/>
      <c r="J258" s="315"/>
    </row>
    <row r="259" spans="1:10" ht="12.75">
      <c r="A259" s="315"/>
      <c r="B259" s="315" t="s">
        <v>552</v>
      </c>
      <c r="C259" s="315"/>
      <c r="D259" s="315"/>
      <c r="E259" s="315"/>
      <c r="F259" s="315"/>
      <c r="G259" s="339"/>
      <c r="H259" s="315"/>
      <c r="I259" s="315"/>
      <c r="J259" s="315"/>
    </row>
    <row r="260" spans="1:10" ht="12.75">
      <c r="A260" s="315"/>
      <c r="B260" s="315"/>
      <c r="C260" s="315"/>
      <c r="D260" s="315"/>
      <c r="E260" s="315"/>
      <c r="F260" s="315"/>
      <c r="G260" s="339"/>
      <c r="H260" s="315"/>
      <c r="I260" s="315"/>
      <c r="J260" s="315"/>
    </row>
    <row r="261" spans="1:10" ht="12.75">
      <c r="A261" s="315"/>
      <c r="B261" s="315" t="s">
        <v>133</v>
      </c>
      <c r="C261" s="339">
        <f>+B285</f>
        <v>42.74</v>
      </c>
      <c r="D261" s="315"/>
      <c r="E261" s="340"/>
      <c r="F261" s="340"/>
      <c r="G261" s="437"/>
      <c r="H261" s="315"/>
      <c r="I261" s="341">
        <f>+G261*C261</f>
        <v>0</v>
      </c>
      <c r="J261" s="318" t="s">
        <v>431</v>
      </c>
    </row>
    <row r="262" spans="1:10" ht="12.75">
      <c r="A262" s="315"/>
      <c r="B262" s="315"/>
      <c r="C262" s="339"/>
      <c r="D262" s="315"/>
      <c r="E262" s="340"/>
      <c r="F262" s="340"/>
      <c r="G262" s="436"/>
      <c r="H262" s="315"/>
      <c r="I262" s="341"/>
      <c r="J262" s="315"/>
    </row>
    <row r="263" spans="1:10" ht="12.75">
      <c r="A263" s="315" t="s">
        <v>553</v>
      </c>
      <c r="B263" s="315" t="s">
        <v>554</v>
      </c>
      <c r="C263" s="315"/>
      <c r="D263" s="315"/>
      <c r="E263" s="315"/>
      <c r="F263" s="315"/>
      <c r="G263" s="339"/>
      <c r="H263" s="315"/>
      <c r="I263" s="315"/>
      <c r="J263" s="315"/>
    </row>
    <row r="264" spans="1:10" ht="12.75">
      <c r="A264" s="315"/>
      <c r="B264" s="315"/>
      <c r="C264" s="315"/>
      <c r="D264" s="315"/>
      <c r="E264" s="315"/>
      <c r="F264" s="315"/>
      <c r="G264" s="339"/>
      <c r="H264" s="315"/>
      <c r="I264" s="315"/>
      <c r="J264" s="315"/>
    </row>
    <row r="265" spans="1:10" ht="12.75">
      <c r="A265" s="315"/>
      <c r="B265" s="315" t="s">
        <v>133</v>
      </c>
      <c r="C265" s="339">
        <f>+B285</f>
        <v>42.74</v>
      </c>
      <c r="D265" s="315"/>
      <c r="E265" s="340"/>
      <c r="F265" s="340"/>
      <c r="G265" s="437"/>
      <c r="H265" s="315"/>
      <c r="I265" s="341">
        <f>+G265*C265</f>
        <v>0</v>
      </c>
      <c r="J265" s="318" t="s">
        <v>431</v>
      </c>
    </row>
    <row r="266" spans="1:10" ht="13.5" thickBot="1">
      <c r="A266" s="374"/>
      <c r="B266" s="374"/>
      <c r="C266" s="375"/>
      <c r="D266" s="374"/>
      <c r="E266" s="376"/>
      <c r="F266" s="376"/>
      <c r="G266" s="443"/>
      <c r="H266" s="374"/>
      <c r="I266" s="378"/>
      <c r="J266" s="374"/>
    </row>
    <row r="267" spans="1:10" ht="12.75">
      <c r="A267" s="315"/>
      <c r="B267" s="315"/>
      <c r="C267" s="343"/>
      <c r="D267" s="315"/>
      <c r="E267" s="340"/>
      <c r="F267" s="340"/>
      <c r="G267" s="436"/>
      <c r="H267" s="315"/>
      <c r="I267" s="341"/>
      <c r="J267" s="315"/>
    </row>
    <row r="268" spans="1:10" ht="12.75">
      <c r="A268" s="315"/>
      <c r="B268" s="379" t="s">
        <v>555</v>
      </c>
      <c r="C268" s="380"/>
      <c r="D268" s="330"/>
      <c r="E268" s="381"/>
      <c r="F268" s="381"/>
      <c r="G268" s="444"/>
      <c r="H268" s="330"/>
      <c r="I268" s="383">
        <f>SUM(I234:I265)</f>
        <v>0</v>
      </c>
      <c r="J268" s="384" t="s">
        <v>431</v>
      </c>
    </row>
    <row r="269" spans="1:10" ht="12.75">
      <c r="A269" s="315"/>
      <c r="B269" s="315"/>
      <c r="C269" s="343"/>
      <c r="D269" s="315"/>
      <c r="E269" s="340"/>
      <c r="F269" s="340"/>
      <c r="G269" s="440"/>
      <c r="H269" s="315"/>
      <c r="I269" s="385"/>
      <c r="J269" s="315"/>
    </row>
    <row r="270" spans="1:10" ht="12.75">
      <c r="A270" s="338" t="s">
        <v>556</v>
      </c>
      <c r="B270" s="315"/>
      <c r="C270" s="343"/>
      <c r="D270" s="315"/>
      <c r="E270" s="340"/>
      <c r="F270" s="340"/>
      <c r="G270" s="436"/>
      <c r="H270" s="315"/>
      <c r="I270" s="341"/>
      <c r="J270" s="315"/>
    </row>
    <row r="271" spans="1:10" ht="12.75">
      <c r="A271" s="315"/>
      <c r="B271" s="315"/>
      <c r="C271" s="343"/>
      <c r="D271" s="315"/>
      <c r="E271" s="340"/>
      <c r="F271" s="340"/>
      <c r="G271" s="436"/>
      <c r="H271" s="315"/>
      <c r="I271" s="341"/>
      <c r="J271" s="315"/>
    </row>
    <row r="272" spans="1:10" ht="12.75">
      <c r="A272" s="315" t="s">
        <v>557</v>
      </c>
      <c r="B272" s="315" t="s">
        <v>558</v>
      </c>
      <c r="C272" s="315"/>
      <c r="D272" s="315"/>
      <c r="E272" s="315"/>
      <c r="F272" s="315"/>
      <c r="G272" s="339"/>
      <c r="H272" s="315"/>
      <c r="I272" s="315"/>
      <c r="J272" s="315"/>
    </row>
    <row r="273" spans="1:10" ht="12.75">
      <c r="A273" s="315"/>
      <c r="B273" s="315" t="s">
        <v>559</v>
      </c>
      <c r="C273" s="315"/>
      <c r="D273" s="315"/>
      <c r="E273" s="315"/>
      <c r="F273" s="315"/>
      <c r="G273" s="339"/>
      <c r="H273" s="315"/>
      <c r="I273" s="315"/>
      <c r="J273" s="315"/>
    </row>
    <row r="274" spans="1:10" ht="12.75">
      <c r="A274" s="315"/>
      <c r="B274" s="315" t="s">
        <v>560</v>
      </c>
      <c r="C274" s="315"/>
      <c r="D274" s="315"/>
      <c r="E274" s="315"/>
      <c r="F274" s="315"/>
      <c r="G274" s="339"/>
      <c r="H274" s="315"/>
      <c r="I274" s="315"/>
      <c r="J274" s="315"/>
    </row>
    <row r="275" spans="1:10" ht="12.75">
      <c r="A275" s="315"/>
      <c r="B275" s="315" t="s">
        <v>561</v>
      </c>
      <c r="C275" s="315"/>
      <c r="D275" s="315"/>
      <c r="E275" s="315"/>
      <c r="F275" s="315"/>
      <c r="G275" s="339"/>
      <c r="H275" s="315"/>
      <c r="I275" s="315"/>
      <c r="J275" s="315"/>
    </row>
    <row r="276" spans="1:10" ht="12.75">
      <c r="A276" s="315"/>
      <c r="B276" s="315" t="s">
        <v>562</v>
      </c>
      <c r="C276" s="315"/>
      <c r="D276" s="315"/>
      <c r="E276" s="315"/>
      <c r="F276" s="315"/>
      <c r="G276" s="339"/>
      <c r="H276" s="315"/>
      <c r="I276" s="315"/>
      <c r="J276" s="315"/>
    </row>
    <row r="277" spans="1:10" ht="12.75">
      <c r="A277" s="315"/>
      <c r="B277" s="315" t="s">
        <v>563</v>
      </c>
      <c r="C277" s="315"/>
      <c r="D277" s="315"/>
      <c r="E277" s="315"/>
      <c r="F277" s="315"/>
      <c r="G277" s="339"/>
      <c r="H277" s="315"/>
      <c r="I277" s="315"/>
      <c r="J277" s="315"/>
    </row>
    <row r="278" spans="1:10" ht="12.75">
      <c r="A278" s="315"/>
      <c r="B278" s="315" t="s">
        <v>564</v>
      </c>
      <c r="C278" s="315"/>
      <c r="D278" s="315"/>
      <c r="E278" s="315"/>
      <c r="F278" s="315"/>
      <c r="G278" s="339"/>
      <c r="H278" s="315"/>
      <c r="I278" s="315"/>
      <c r="J278" s="315"/>
    </row>
    <row r="279" spans="1:10" ht="12.75">
      <c r="A279" s="315"/>
      <c r="B279" s="315" t="s">
        <v>565</v>
      </c>
      <c r="C279" s="315"/>
      <c r="D279" s="315"/>
      <c r="E279" s="315"/>
      <c r="F279" s="315"/>
      <c r="G279" s="339"/>
      <c r="H279" s="315"/>
      <c r="I279" s="315"/>
      <c r="J279" s="315"/>
    </row>
    <row r="280" spans="1:10" ht="12.75">
      <c r="A280" s="315"/>
      <c r="B280" s="315" t="s">
        <v>566</v>
      </c>
      <c r="C280" s="315"/>
      <c r="D280" s="315"/>
      <c r="E280" s="315"/>
      <c r="F280" s="315"/>
      <c r="G280" s="339"/>
      <c r="H280" s="315"/>
      <c r="I280" s="315"/>
      <c r="J280" s="315"/>
    </row>
    <row r="281" spans="1:10" ht="12.75">
      <c r="A281" s="315"/>
      <c r="B281" s="315" t="s">
        <v>567</v>
      </c>
      <c r="C281" s="315"/>
      <c r="D281" s="315"/>
      <c r="E281" s="315"/>
      <c r="F281" s="315"/>
      <c r="G281" s="339"/>
      <c r="H281" s="315"/>
      <c r="I281" s="315"/>
      <c r="J281" s="315"/>
    </row>
    <row r="282" spans="1:10" ht="12.75">
      <c r="A282" s="315"/>
      <c r="B282" s="315"/>
      <c r="C282" s="315"/>
      <c r="D282" s="315"/>
      <c r="E282" s="315"/>
      <c r="F282" s="315"/>
      <c r="G282" s="339"/>
      <c r="H282" s="315"/>
      <c r="I282" s="315"/>
      <c r="J282" s="315"/>
    </row>
    <row r="283" spans="1:10" ht="12.75">
      <c r="A283" s="315"/>
      <c r="B283" s="315" t="s">
        <v>568</v>
      </c>
      <c r="C283" s="315"/>
      <c r="D283" s="315"/>
      <c r="E283" s="315"/>
      <c r="F283" s="315"/>
      <c r="G283" s="339"/>
      <c r="H283" s="315"/>
      <c r="I283" s="315"/>
      <c r="J283" s="315"/>
    </row>
    <row r="284" spans="1:10" ht="12.75">
      <c r="A284" s="315"/>
      <c r="B284" s="315"/>
      <c r="C284" s="315"/>
      <c r="D284" s="315"/>
      <c r="E284" s="315"/>
      <c r="F284" s="386" t="s">
        <v>19</v>
      </c>
      <c r="G284" s="339"/>
      <c r="H284" s="315"/>
      <c r="I284" s="315"/>
      <c r="J284" s="315"/>
    </row>
    <row r="285" spans="1:10" ht="12.75">
      <c r="A285" s="315"/>
      <c r="B285" s="341">
        <v>42.74</v>
      </c>
      <c r="C285" s="315" t="s">
        <v>569</v>
      </c>
      <c r="D285" s="344">
        <v>7.123333333333334</v>
      </c>
      <c r="E285" s="340" t="s">
        <v>570</v>
      </c>
      <c r="F285" s="340">
        <v>7</v>
      </c>
      <c r="G285" s="339" t="s">
        <v>571</v>
      </c>
      <c r="H285" s="315"/>
      <c r="I285" s="315"/>
      <c r="J285" s="315"/>
    </row>
    <row r="286" spans="1:10" ht="12.75">
      <c r="A286" s="315"/>
      <c r="B286" s="386" t="s">
        <v>572</v>
      </c>
      <c r="C286" s="386" t="s">
        <v>19</v>
      </c>
      <c r="D286" s="315"/>
      <c r="E286" s="315"/>
      <c r="F286" s="315"/>
      <c r="G286" s="445" t="s">
        <v>573</v>
      </c>
      <c r="H286" s="315"/>
      <c r="I286" s="387" t="s">
        <v>574</v>
      </c>
      <c r="J286" s="315"/>
    </row>
    <row r="287" spans="1:10" ht="12.75">
      <c r="A287" s="315"/>
      <c r="B287" s="315" t="s">
        <v>575</v>
      </c>
      <c r="C287" s="388">
        <f>+F285*6</f>
        <v>42</v>
      </c>
      <c r="D287" s="315"/>
      <c r="E287" s="340"/>
      <c r="F287" s="340"/>
      <c r="G287" s="437"/>
      <c r="H287" s="315"/>
      <c r="I287" s="341">
        <f>+G287*C287</f>
        <v>0</v>
      </c>
      <c r="J287" s="318" t="s">
        <v>431</v>
      </c>
    </row>
    <row r="288" spans="1:10" ht="12.75">
      <c r="A288" s="315"/>
      <c r="B288" s="315"/>
      <c r="C288" s="343"/>
      <c r="D288" s="315"/>
      <c r="E288" s="340"/>
      <c r="F288" s="340"/>
      <c r="G288" s="436"/>
      <c r="H288" s="315"/>
      <c r="I288" s="341"/>
      <c r="J288" s="315"/>
    </row>
    <row r="289" spans="1:10" ht="12.75">
      <c r="A289" s="315" t="s">
        <v>576</v>
      </c>
      <c r="B289" s="315" t="s">
        <v>577</v>
      </c>
      <c r="C289" s="315"/>
      <c r="D289" s="315"/>
      <c r="E289" s="315"/>
      <c r="F289" s="315"/>
      <c r="G289" s="339"/>
      <c r="H289" s="315"/>
      <c r="I289" s="341"/>
      <c r="J289" s="315"/>
    </row>
    <row r="290" spans="1:10" ht="12.75">
      <c r="A290" s="315"/>
      <c r="B290" s="315" t="s">
        <v>578</v>
      </c>
      <c r="C290" s="315"/>
      <c r="D290" s="315"/>
      <c r="E290" s="315"/>
      <c r="F290" s="315"/>
      <c r="G290" s="339"/>
      <c r="H290" s="315"/>
      <c r="I290" s="341"/>
      <c r="J290" s="315"/>
    </row>
    <row r="291" spans="1:10" ht="12.75">
      <c r="A291" s="315"/>
      <c r="B291" s="315" t="s">
        <v>579</v>
      </c>
      <c r="C291" s="315"/>
      <c r="D291" s="315"/>
      <c r="E291" s="315"/>
      <c r="F291" s="315"/>
      <c r="G291" s="339"/>
      <c r="H291" s="315"/>
      <c r="I291" s="341"/>
      <c r="J291" s="315"/>
    </row>
    <row r="292" spans="1:10" ht="12.75">
      <c r="A292" s="315"/>
      <c r="B292" s="315" t="s">
        <v>580</v>
      </c>
      <c r="C292" s="315"/>
      <c r="D292" s="315"/>
      <c r="E292" s="315"/>
      <c r="F292" s="315"/>
      <c r="G292" s="339"/>
      <c r="H292" s="315"/>
      <c r="I292" s="341"/>
      <c r="J292" s="315"/>
    </row>
    <row r="293" spans="1:10" ht="12.75">
      <c r="A293" s="315"/>
      <c r="B293" s="315" t="s">
        <v>581</v>
      </c>
      <c r="C293" s="315"/>
      <c r="D293" s="315"/>
      <c r="E293" s="315"/>
      <c r="F293" s="315"/>
      <c r="G293" s="339"/>
      <c r="H293" s="315"/>
      <c r="I293" s="341"/>
      <c r="J293" s="315"/>
    </row>
    <row r="294" spans="1:10" ht="12.75">
      <c r="A294" s="315"/>
      <c r="B294" s="318" t="s">
        <v>582</v>
      </c>
      <c r="C294" s="315"/>
      <c r="D294" s="315"/>
      <c r="E294" s="315"/>
      <c r="F294" s="315"/>
      <c r="G294" s="339"/>
      <c r="H294" s="315"/>
      <c r="I294" s="341"/>
      <c r="J294" s="315"/>
    </row>
    <row r="295" spans="1:10" ht="12.75">
      <c r="A295" s="315"/>
      <c r="B295" s="318" t="s">
        <v>583</v>
      </c>
      <c r="C295" s="315"/>
      <c r="D295" s="315"/>
      <c r="E295" s="315"/>
      <c r="F295" s="315"/>
      <c r="G295" s="339"/>
      <c r="H295" s="315"/>
      <c r="I295" s="341"/>
      <c r="J295" s="315"/>
    </row>
    <row r="296" spans="1:10" ht="12.75">
      <c r="A296" s="315"/>
      <c r="B296" s="315" t="s">
        <v>584</v>
      </c>
      <c r="C296" s="315"/>
      <c r="D296" s="315"/>
      <c r="E296" s="315"/>
      <c r="F296" s="315"/>
      <c r="G296" s="339"/>
      <c r="H296" s="315"/>
      <c r="I296" s="341"/>
      <c r="J296" s="315"/>
    </row>
    <row r="297" spans="1:10" ht="12.75">
      <c r="A297" s="315"/>
      <c r="B297" s="315" t="s">
        <v>585</v>
      </c>
      <c r="C297" s="315"/>
      <c r="D297" s="315"/>
      <c r="E297" s="315"/>
      <c r="F297" s="315"/>
      <c r="G297" s="339"/>
      <c r="H297" s="315"/>
      <c r="I297" s="341"/>
      <c r="J297" s="315"/>
    </row>
    <row r="298" spans="1:10" ht="12.75">
      <c r="A298" s="315"/>
      <c r="B298" s="315" t="s">
        <v>586</v>
      </c>
      <c r="C298" s="315"/>
      <c r="D298" s="315"/>
      <c r="E298" s="315"/>
      <c r="F298" s="315"/>
      <c r="G298" s="339"/>
      <c r="H298" s="315"/>
      <c r="I298" s="341"/>
      <c r="J298" s="315"/>
    </row>
    <row r="299" spans="1:10" ht="12.75">
      <c r="A299" s="315"/>
      <c r="B299" s="318" t="s">
        <v>587</v>
      </c>
      <c r="C299" s="315"/>
      <c r="D299" s="315"/>
      <c r="E299" s="315"/>
      <c r="F299" s="315"/>
      <c r="G299" s="339"/>
      <c r="H299" s="315"/>
      <c r="I299" s="341"/>
      <c r="J299" s="315"/>
    </row>
    <row r="300" spans="1:10" ht="12.75">
      <c r="A300" s="315"/>
      <c r="B300" s="318" t="s">
        <v>588</v>
      </c>
      <c r="C300" s="315"/>
      <c r="D300" s="315"/>
      <c r="E300" s="315"/>
      <c r="F300" s="315"/>
      <c r="G300" s="339"/>
      <c r="H300" s="315"/>
      <c r="I300" s="341"/>
      <c r="J300" s="315"/>
    </row>
    <row r="301" spans="1:10" ht="12.75">
      <c r="A301" s="315"/>
      <c r="B301" s="318" t="s">
        <v>589</v>
      </c>
      <c r="C301" s="315"/>
      <c r="D301" s="315"/>
      <c r="E301" s="315"/>
      <c r="F301" s="315"/>
      <c r="G301" s="339"/>
      <c r="H301" s="315"/>
      <c r="I301" s="341"/>
      <c r="J301" s="315"/>
    </row>
    <row r="302" spans="1:10" ht="12.75">
      <c r="A302" s="315"/>
      <c r="B302" s="318" t="s">
        <v>586</v>
      </c>
      <c r="C302" s="315"/>
      <c r="D302" s="315"/>
      <c r="E302" s="315"/>
      <c r="F302" s="315"/>
      <c r="G302" s="339"/>
      <c r="H302" s="315"/>
      <c r="I302" s="341"/>
      <c r="J302" s="315"/>
    </row>
    <row r="303" spans="1:10" ht="12.75">
      <c r="A303" s="315"/>
      <c r="B303" s="386" t="s">
        <v>572</v>
      </c>
      <c r="C303" s="315"/>
      <c r="D303" s="315"/>
      <c r="E303" s="386" t="s">
        <v>19</v>
      </c>
      <c r="F303" s="315"/>
      <c r="G303" s="445" t="s">
        <v>573</v>
      </c>
      <c r="H303" s="315"/>
      <c r="I303" s="387" t="s">
        <v>574</v>
      </c>
      <c r="J303" s="315"/>
    </row>
    <row r="304" spans="1:10" ht="12.75">
      <c r="A304" s="315"/>
      <c r="B304" s="315" t="s">
        <v>591</v>
      </c>
      <c r="C304" s="343"/>
      <c r="D304" s="315" t="s">
        <v>19</v>
      </c>
      <c r="E304" s="340">
        <v>3</v>
      </c>
      <c r="F304" s="340"/>
      <c r="G304" s="437"/>
      <c r="H304" s="315"/>
      <c r="I304" s="341">
        <f>+G304*E304</f>
        <v>0</v>
      </c>
      <c r="J304" s="318" t="s">
        <v>431</v>
      </c>
    </row>
    <row r="305" spans="1:10" ht="12.75">
      <c r="A305" s="315"/>
      <c r="B305" s="315" t="s">
        <v>711</v>
      </c>
      <c r="C305" s="343"/>
      <c r="D305" s="315" t="s">
        <v>19</v>
      </c>
      <c r="E305" s="340">
        <v>4</v>
      </c>
      <c r="F305" s="340"/>
      <c r="G305" s="437"/>
      <c r="H305" s="315"/>
      <c r="I305" s="341">
        <f>+G305*E305</f>
        <v>0</v>
      </c>
      <c r="J305" s="318" t="s">
        <v>431</v>
      </c>
    </row>
    <row r="306" spans="1:10" ht="12.75">
      <c r="A306" s="315"/>
      <c r="B306" s="315" t="s">
        <v>712</v>
      </c>
      <c r="C306" s="343"/>
      <c r="D306" s="315" t="s">
        <v>19</v>
      </c>
      <c r="E306" s="340">
        <v>1</v>
      </c>
      <c r="F306" s="340"/>
      <c r="G306" s="437"/>
      <c r="H306" s="315"/>
      <c r="I306" s="341">
        <f>+G306*E306</f>
        <v>0</v>
      </c>
      <c r="J306" s="318" t="s">
        <v>431</v>
      </c>
    </row>
    <row r="307" spans="1:10" ht="12.75">
      <c r="A307" s="315"/>
      <c r="B307" s="315" t="s">
        <v>713</v>
      </c>
      <c r="C307" s="343"/>
      <c r="D307" s="315" t="s">
        <v>19</v>
      </c>
      <c r="E307" s="340">
        <v>1</v>
      </c>
      <c r="F307" s="340"/>
      <c r="G307" s="437"/>
      <c r="H307" s="315"/>
      <c r="I307" s="341">
        <f>+G307*E307</f>
        <v>0</v>
      </c>
      <c r="J307" s="318" t="s">
        <v>431</v>
      </c>
    </row>
    <row r="308" spans="1:10" ht="12.75">
      <c r="A308" s="315"/>
      <c r="B308" s="315" t="s">
        <v>592</v>
      </c>
      <c r="C308" s="343"/>
      <c r="D308" s="315"/>
      <c r="E308" s="340"/>
      <c r="F308" s="340"/>
      <c r="G308" s="436"/>
      <c r="H308" s="315"/>
      <c r="I308" s="341"/>
      <c r="J308" s="318"/>
    </row>
    <row r="309" spans="1:10" ht="12.75">
      <c r="A309" s="315"/>
      <c r="B309" s="315" t="s">
        <v>820</v>
      </c>
      <c r="C309" s="343"/>
      <c r="D309" s="315" t="s">
        <v>19</v>
      </c>
      <c r="E309" s="340">
        <v>1</v>
      </c>
      <c r="F309" s="340"/>
      <c r="G309" s="437"/>
      <c r="H309" s="315"/>
      <c r="I309" s="341">
        <f>+G309*E309</f>
        <v>0</v>
      </c>
      <c r="J309" s="318" t="s">
        <v>431</v>
      </c>
    </row>
    <row r="310" spans="1:10" ht="12.75">
      <c r="A310" s="315"/>
      <c r="B310" s="315" t="s">
        <v>594</v>
      </c>
      <c r="C310" s="343"/>
      <c r="D310" s="315"/>
      <c r="E310" s="340"/>
      <c r="F310" s="340"/>
      <c r="G310" s="436"/>
      <c r="H310" s="315"/>
      <c r="I310" s="341"/>
      <c r="J310" s="315"/>
    </row>
    <row r="311" spans="1:10" ht="12.75">
      <c r="A311" s="315"/>
      <c r="B311" s="315" t="s">
        <v>595</v>
      </c>
      <c r="C311" s="343"/>
      <c r="D311" s="315" t="s">
        <v>19</v>
      </c>
      <c r="E311" s="340">
        <v>1</v>
      </c>
      <c r="F311" s="340"/>
      <c r="G311" s="437"/>
      <c r="H311" s="315"/>
      <c r="I311" s="341">
        <f>+G311*E311</f>
        <v>0</v>
      </c>
      <c r="J311" s="318" t="s">
        <v>431</v>
      </c>
    </row>
    <row r="312" spans="1:10" ht="12.75">
      <c r="A312" s="315"/>
      <c r="B312" s="315"/>
      <c r="C312" s="343"/>
      <c r="D312" s="315"/>
      <c r="E312" s="340">
        <f>SUM(E304:E311)</f>
        <v>11</v>
      </c>
      <c r="F312" s="340"/>
      <c r="G312" s="436"/>
      <c r="H312" s="315"/>
      <c r="I312" s="341"/>
      <c r="J312" s="315"/>
    </row>
    <row r="313" spans="1:10" ht="12.75">
      <c r="A313" s="315" t="s">
        <v>714</v>
      </c>
      <c r="B313" s="315" t="s">
        <v>597</v>
      </c>
      <c r="C313" s="343"/>
      <c r="D313" s="315"/>
      <c r="E313" s="340"/>
      <c r="F313" s="340"/>
      <c r="G313" s="436"/>
      <c r="H313" s="315"/>
      <c r="I313" s="341"/>
      <c r="J313" s="315"/>
    </row>
    <row r="314" spans="1:10" ht="12.75">
      <c r="A314" s="315"/>
      <c r="B314" s="315" t="s">
        <v>578</v>
      </c>
      <c r="C314" s="343"/>
      <c r="D314" s="315"/>
      <c r="E314" s="340"/>
      <c r="F314" s="340"/>
      <c r="G314" s="436"/>
      <c r="H314" s="315"/>
      <c r="I314" s="341"/>
      <c r="J314" s="315"/>
    </row>
    <row r="315" spans="1:10" ht="12.75">
      <c r="A315" s="315"/>
      <c r="B315" s="315" t="s">
        <v>579</v>
      </c>
      <c r="C315" s="343"/>
      <c r="D315" s="315"/>
      <c r="E315" s="340"/>
      <c r="F315" s="340"/>
      <c r="G315" s="436"/>
      <c r="H315" s="315"/>
      <c r="I315" s="341"/>
      <c r="J315" s="315"/>
    </row>
    <row r="316" spans="1:10" ht="12.75">
      <c r="A316" s="315"/>
      <c r="B316" s="315" t="s">
        <v>598</v>
      </c>
      <c r="C316" s="343"/>
      <c r="D316" s="315"/>
      <c r="E316" s="340"/>
      <c r="F316" s="340"/>
      <c r="G316" s="438"/>
      <c r="H316" s="315"/>
      <c r="I316" s="341"/>
      <c r="J316" s="315"/>
    </row>
    <row r="317" spans="1:10" ht="12.75">
      <c r="A317" s="315"/>
      <c r="B317" s="315" t="s">
        <v>599</v>
      </c>
      <c r="C317" s="343"/>
      <c r="D317" s="315"/>
      <c r="E317" s="340"/>
      <c r="F317" s="340"/>
      <c r="G317" s="436"/>
      <c r="H317" s="315"/>
      <c r="I317" s="341"/>
      <c r="J317" s="315"/>
    </row>
    <row r="318" spans="1:10" ht="12.75">
      <c r="A318" s="315"/>
      <c r="B318" s="315" t="s">
        <v>600</v>
      </c>
      <c r="C318" s="343"/>
      <c r="D318" s="315"/>
      <c r="E318" s="340"/>
      <c r="F318" s="340"/>
      <c r="G318" s="436"/>
      <c r="H318" s="315"/>
      <c r="I318" s="341"/>
      <c r="J318" s="315"/>
    </row>
    <row r="319" spans="1:10" ht="12.75">
      <c r="A319" s="315"/>
      <c r="B319" s="386" t="s">
        <v>572</v>
      </c>
      <c r="C319" s="343"/>
      <c r="D319" s="315"/>
      <c r="E319" s="386" t="s">
        <v>19</v>
      </c>
      <c r="F319" s="315"/>
      <c r="G319" s="445" t="s">
        <v>573</v>
      </c>
      <c r="H319" s="315"/>
      <c r="I319" s="387" t="s">
        <v>574</v>
      </c>
      <c r="J319" s="315"/>
    </row>
    <row r="320" spans="1:10" ht="12.75">
      <c r="A320" s="315"/>
      <c r="B320" s="315" t="s">
        <v>601</v>
      </c>
      <c r="C320" s="343"/>
      <c r="D320" s="315" t="s">
        <v>19</v>
      </c>
      <c r="E320" s="340">
        <v>4</v>
      </c>
      <c r="F320" s="340"/>
      <c r="G320" s="437"/>
      <c r="H320" s="315"/>
      <c r="I320" s="341">
        <f>+E320*G320</f>
        <v>0</v>
      </c>
      <c r="J320" s="318" t="s">
        <v>431</v>
      </c>
    </row>
    <row r="321" spans="1:10" ht="12.75">
      <c r="A321" s="315"/>
      <c r="B321" s="315"/>
      <c r="C321" s="343"/>
      <c r="D321" s="315"/>
      <c r="E321" s="340"/>
      <c r="F321" s="340"/>
      <c r="G321" s="436"/>
      <c r="H321" s="315"/>
      <c r="I321" s="341"/>
      <c r="J321" s="315"/>
    </row>
    <row r="322" spans="1:10" ht="12.75">
      <c r="A322" s="315" t="s">
        <v>603</v>
      </c>
      <c r="B322" s="389" t="s">
        <v>715</v>
      </c>
      <c r="C322" s="343"/>
      <c r="D322" s="315"/>
      <c r="E322" s="340"/>
      <c r="F322" s="340"/>
      <c r="G322" s="436"/>
      <c r="H322" s="315"/>
      <c r="I322" s="341"/>
      <c r="J322" s="315"/>
    </row>
    <row r="323" spans="1:10" ht="12.75">
      <c r="A323" s="315"/>
      <c r="B323" s="389" t="s">
        <v>716</v>
      </c>
      <c r="C323" s="343"/>
      <c r="D323" s="315"/>
      <c r="E323" s="340"/>
      <c r="F323" s="340"/>
      <c r="G323" s="436"/>
      <c r="H323" s="315"/>
      <c r="I323" s="341"/>
      <c r="J323" s="315"/>
    </row>
    <row r="324" spans="1:10" ht="12.75">
      <c r="A324" s="315"/>
      <c r="B324" s="389" t="s">
        <v>717</v>
      </c>
      <c r="C324" s="343"/>
      <c r="D324" s="315"/>
      <c r="E324" s="340"/>
      <c r="F324" s="340"/>
      <c r="G324" s="436"/>
      <c r="H324" s="315"/>
      <c r="I324" s="341"/>
      <c r="J324" s="315"/>
    </row>
    <row r="325" spans="1:10" ht="12.75">
      <c r="A325" s="315"/>
      <c r="B325" s="389" t="s">
        <v>718</v>
      </c>
      <c r="C325" s="343"/>
      <c r="D325" s="315"/>
      <c r="E325" s="340"/>
      <c r="F325" s="340"/>
      <c r="G325" s="436"/>
      <c r="H325" s="315"/>
      <c r="I325" s="341"/>
      <c r="J325" s="315"/>
    </row>
    <row r="326" spans="1:10" ht="12.75">
      <c r="A326" s="315"/>
      <c r="B326" s="389" t="s">
        <v>719</v>
      </c>
      <c r="C326" s="343"/>
      <c r="D326" s="315"/>
      <c r="E326" s="340"/>
      <c r="F326" s="340"/>
      <c r="G326" s="436"/>
      <c r="H326" s="315"/>
      <c r="I326" s="341"/>
      <c r="J326" s="315"/>
    </row>
    <row r="327" spans="1:10" ht="12.75">
      <c r="A327" s="315"/>
      <c r="B327" s="389" t="s">
        <v>720</v>
      </c>
      <c r="C327" s="343"/>
      <c r="D327" s="315"/>
      <c r="E327" s="340"/>
      <c r="F327" s="340"/>
      <c r="G327" s="438"/>
      <c r="H327" s="315"/>
      <c r="I327" s="341"/>
      <c r="J327" s="315"/>
    </row>
    <row r="328" spans="1:10" ht="12.75">
      <c r="A328" s="315"/>
      <c r="B328" s="389" t="s">
        <v>721</v>
      </c>
      <c r="C328" s="343"/>
      <c r="D328" s="315"/>
      <c r="E328" s="340"/>
      <c r="F328" s="340"/>
      <c r="G328" s="436"/>
      <c r="H328" s="315"/>
      <c r="I328" s="341"/>
      <c r="J328" s="315"/>
    </row>
    <row r="329" spans="1:10" ht="12.75">
      <c r="A329" s="315"/>
      <c r="B329" s="389" t="s">
        <v>722</v>
      </c>
      <c r="C329" s="343"/>
      <c r="D329" s="315"/>
      <c r="E329" s="340"/>
      <c r="F329" s="340"/>
      <c r="G329" s="436"/>
      <c r="H329" s="315"/>
      <c r="I329" s="341"/>
      <c r="J329" s="315"/>
    </row>
    <row r="330" spans="1:10" ht="12.75">
      <c r="A330" s="315"/>
      <c r="B330" s="389" t="s">
        <v>723</v>
      </c>
      <c r="C330" s="343"/>
      <c r="D330" s="315"/>
      <c r="E330" s="340"/>
      <c r="F330" s="340"/>
      <c r="G330" s="436"/>
      <c r="H330" s="315"/>
      <c r="I330" s="341"/>
      <c r="J330" s="315"/>
    </row>
    <row r="331" spans="1:10" ht="12.75">
      <c r="A331" s="315"/>
      <c r="B331" s="389" t="s">
        <v>724</v>
      </c>
      <c r="C331" s="343"/>
      <c r="D331" s="315"/>
      <c r="E331" s="340"/>
      <c r="F331" s="340"/>
      <c r="G331" s="436"/>
      <c r="H331" s="315"/>
      <c r="I331" s="341"/>
      <c r="J331" s="315"/>
    </row>
    <row r="332" spans="1:10" ht="12.75">
      <c r="A332" s="315"/>
      <c r="B332" s="386" t="s">
        <v>572</v>
      </c>
      <c r="C332" s="343"/>
      <c r="D332" s="315"/>
      <c r="E332" s="386" t="s">
        <v>19</v>
      </c>
      <c r="F332" s="315"/>
      <c r="G332" s="445" t="s">
        <v>573</v>
      </c>
      <c r="H332" s="315"/>
      <c r="I332" s="387" t="s">
        <v>574</v>
      </c>
      <c r="J332" s="315"/>
    </row>
    <row r="333" spans="1:10" ht="12.75">
      <c r="A333" s="315"/>
      <c r="B333" s="315" t="s">
        <v>725</v>
      </c>
      <c r="C333" s="343"/>
      <c r="D333" s="315" t="s">
        <v>19</v>
      </c>
      <c r="E333" s="340">
        <v>2</v>
      </c>
      <c r="F333" s="340"/>
      <c r="G333" s="425"/>
      <c r="H333" s="315"/>
      <c r="I333" s="341">
        <f>+G333*E333</f>
        <v>0</v>
      </c>
      <c r="J333" s="318" t="s">
        <v>431</v>
      </c>
    </row>
    <row r="334" spans="1:10" ht="12.75">
      <c r="A334" s="315"/>
      <c r="B334" s="315"/>
      <c r="C334" s="343"/>
      <c r="D334" s="315"/>
      <c r="E334" s="340"/>
      <c r="F334" s="340"/>
      <c r="G334" s="436"/>
      <c r="H334" s="315"/>
      <c r="I334" s="341"/>
      <c r="J334" s="315"/>
    </row>
    <row r="335" spans="1:10" ht="12.75">
      <c r="A335" s="315"/>
      <c r="B335" s="379" t="s">
        <v>604</v>
      </c>
      <c r="C335" s="380"/>
      <c r="D335" s="330"/>
      <c r="E335" s="381"/>
      <c r="F335" s="381"/>
      <c r="G335" s="444"/>
      <c r="H335" s="330"/>
      <c r="I335" s="383">
        <f>SUM(I287:I333)</f>
        <v>0</v>
      </c>
      <c r="J335" s="384" t="s">
        <v>431</v>
      </c>
    </row>
    <row r="336" spans="1:10" ht="12.75">
      <c r="A336" s="315"/>
      <c r="B336" s="315"/>
      <c r="C336" s="343"/>
      <c r="D336" s="315"/>
      <c r="E336" s="340"/>
      <c r="F336" s="340"/>
      <c r="G336" s="440"/>
      <c r="H336" s="315"/>
      <c r="I336" s="385"/>
      <c r="J336" s="318"/>
    </row>
    <row r="337" spans="1:10" ht="12.75">
      <c r="A337" s="315"/>
      <c r="B337" s="315"/>
      <c r="C337" s="343"/>
      <c r="D337" s="315"/>
      <c r="E337" s="340"/>
      <c r="F337" s="340"/>
      <c r="G337" s="440"/>
      <c r="H337" s="315"/>
      <c r="I337" s="385"/>
      <c r="J337" s="318"/>
    </row>
    <row r="338" spans="1:9" ht="15.75">
      <c r="A338" s="336" t="s">
        <v>605</v>
      </c>
      <c r="B338" s="390"/>
      <c r="I338" s="391"/>
    </row>
    <row r="339" spans="1:9" ht="12.75">
      <c r="A339" s="392"/>
      <c r="B339" s="392"/>
      <c r="I339" s="391"/>
    </row>
    <row r="340" spans="1:10" ht="12.75">
      <c r="A340" s="336" t="s">
        <v>606</v>
      </c>
      <c r="B340" s="336" t="s">
        <v>607</v>
      </c>
      <c r="C340" s="339"/>
      <c r="D340" s="315"/>
      <c r="E340" s="340"/>
      <c r="F340" s="340"/>
      <c r="G340" s="436"/>
      <c r="H340" s="315"/>
      <c r="I340" s="257"/>
      <c r="J340" s="315"/>
    </row>
    <row r="341" spans="2:10" ht="12.75">
      <c r="B341" s="315"/>
      <c r="C341" s="339"/>
      <c r="D341" s="315"/>
      <c r="E341" s="340"/>
      <c r="F341" s="340"/>
      <c r="G341" s="436"/>
      <c r="H341" s="315"/>
      <c r="I341" s="257"/>
      <c r="J341" s="315"/>
    </row>
    <row r="342" spans="1:10" ht="12.75">
      <c r="A342" s="318" t="s">
        <v>608</v>
      </c>
      <c r="B342" s="315" t="s">
        <v>609</v>
      </c>
      <c r="C342" s="339"/>
      <c r="D342" s="315"/>
      <c r="E342" s="340"/>
      <c r="F342" s="340"/>
      <c r="G342" s="436"/>
      <c r="H342" s="315"/>
      <c r="I342" s="257"/>
      <c r="J342" s="315"/>
    </row>
    <row r="343" spans="2:10" ht="12.75">
      <c r="B343" s="315" t="s">
        <v>610</v>
      </c>
      <c r="C343" s="339"/>
      <c r="D343" s="315"/>
      <c r="E343" s="340"/>
      <c r="F343" s="340"/>
      <c r="G343" s="436"/>
      <c r="H343" s="315"/>
      <c r="I343" s="257"/>
      <c r="J343" s="315"/>
    </row>
    <row r="344" spans="2:10" ht="12.75">
      <c r="B344" s="315"/>
      <c r="C344" s="339"/>
      <c r="D344" s="315"/>
      <c r="E344" s="340"/>
      <c r="F344" s="340"/>
      <c r="G344" s="436"/>
      <c r="H344" s="315"/>
      <c r="I344" s="257"/>
      <c r="J344" s="315"/>
    </row>
    <row r="345" spans="2:10" ht="12.75">
      <c r="B345" s="315" t="s">
        <v>166</v>
      </c>
      <c r="C345" s="339">
        <v>1</v>
      </c>
      <c r="D345" s="315"/>
      <c r="E345" s="340"/>
      <c r="F345" s="340"/>
      <c r="G345" s="437"/>
      <c r="H345" s="315"/>
      <c r="I345" s="344">
        <f>+G345*C345</f>
        <v>0</v>
      </c>
      <c r="J345" s="318" t="s">
        <v>431</v>
      </c>
    </row>
    <row r="346" spans="2:10" ht="12.75">
      <c r="B346" s="315"/>
      <c r="C346" s="339"/>
      <c r="D346" s="315"/>
      <c r="E346" s="340"/>
      <c r="F346" s="340"/>
      <c r="G346" s="436"/>
      <c r="H346" s="315"/>
      <c r="I346" s="257"/>
      <c r="J346" s="315"/>
    </row>
    <row r="347" spans="1:10" ht="12.75">
      <c r="A347" s="318" t="s">
        <v>611</v>
      </c>
      <c r="B347" s="315" t="s">
        <v>612</v>
      </c>
      <c r="C347" s="315"/>
      <c r="D347" s="315"/>
      <c r="E347" s="340"/>
      <c r="F347" s="340"/>
      <c r="G347" s="436"/>
      <c r="H347" s="315"/>
      <c r="I347" s="257"/>
      <c r="J347" s="315"/>
    </row>
    <row r="348" spans="2:10" ht="12.75">
      <c r="B348" s="315" t="s">
        <v>613</v>
      </c>
      <c r="C348" s="315"/>
      <c r="D348" s="315"/>
      <c r="E348" s="340"/>
      <c r="F348" s="340"/>
      <c r="G348" s="436"/>
      <c r="H348" s="315"/>
      <c r="I348" s="257"/>
      <c r="J348" s="315"/>
    </row>
    <row r="349" spans="2:10" ht="12.75">
      <c r="B349" s="315"/>
      <c r="C349" s="315"/>
      <c r="D349" s="315"/>
      <c r="E349" s="340"/>
      <c r="F349" s="340"/>
      <c r="G349" s="436"/>
      <c r="H349" s="315"/>
      <c r="I349" s="257"/>
      <c r="J349" s="315"/>
    </row>
    <row r="350" spans="2:10" ht="12.75">
      <c r="B350" s="315" t="s">
        <v>166</v>
      </c>
      <c r="C350" s="339">
        <v>1</v>
      </c>
      <c r="D350" s="315"/>
      <c r="E350" s="340"/>
      <c r="F350" s="315"/>
      <c r="G350" s="437"/>
      <c r="H350" s="315"/>
      <c r="I350" s="344">
        <f>+G350*C350</f>
        <v>0</v>
      </c>
      <c r="J350" s="318" t="s">
        <v>431</v>
      </c>
    </row>
    <row r="351" spans="2:10" ht="12.75">
      <c r="B351" s="315"/>
      <c r="C351" s="339"/>
      <c r="D351" s="315"/>
      <c r="E351" s="340"/>
      <c r="F351" s="315"/>
      <c r="G351" s="438"/>
      <c r="H351" s="315"/>
      <c r="I351" s="257"/>
      <c r="J351" s="315"/>
    </row>
    <row r="352" spans="1:10" ht="12.75">
      <c r="A352" s="318" t="s">
        <v>614</v>
      </c>
      <c r="B352" s="361" t="s">
        <v>615</v>
      </c>
      <c r="C352" s="339"/>
      <c r="D352" s="315"/>
      <c r="E352" s="340"/>
      <c r="F352" s="315"/>
      <c r="G352" s="438"/>
      <c r="H352" s="315"/>
      <c r="I352" s="257"/>
      <c r="J352" s="315"/>
    </row>
    <row r="353" spans="2:10" ht="12.75">
      <c r="B353" s="315"/>
      <c r="C353" s="339"/>
      <c r="D353" s="315"/>
      <c r="E353" s="340"/>
      <c r="F353" s="315"/>
      <c r="G353" s="438"/>
      <c r="H353" s="315"/>
      <c r="I353" s="257"/>
      <c r="J353" s="315"/>
    </row>
    <row r="354" spans="2:10" ht="12.75">
      <c r="B354" s="315" t="s">
        <v>616</v>
      </c>
      <c r="C354" s="339">
        <v>5</v>
      </c>
      <c r="D354" s="315"/>
      <c r="E354" s="340"/>
      <c r="F354" s="315"/>
      <c r="G354" s="437"/>
      <c r="H354" s="315"/>
      <c r="I354" s="344">
        <f>+G354*C354</f>
        <v>0</v>
      </c>
      <c r="J354" s="318" t="s">
        <v>431</v>
      </c>
    </row>
    <row r="355" spans="2:10" ht="12.75">
      <c r="B355" s="315"/>
      <c r="C355" s="339"/>
      <c r="D355" s="315"/>
      <c r="E355" s="340"/>
      <c r="F355" s="315"/>
      <c r="G355" s="344"/>
      <c r="H355" s="315"/>
      <c r="I355" s="257"/>
      <c r="J355" s="315"/>
    </row>
    <row r="356" spans="2:10" ht="12.75">
      <c r="B356" s="336" t="s">
        <v>617</v>
      </c>
      <c r="C356" s="394"/>
      <c r="E356" s="395"/>
      <c r="G356" s="396"/>
      <c r="I356" s="258">
        <f>SUM(I345:I354)</f>
        <v>0</v>
      </c>
      <c r="J356" s="336" t="s">
        <v>431</v>
      </c>
    </row>
    <row r="357" spans="2:9" ht="12.75">
      <c r="B357" s="315"/>
      <c r="C357" s="343"/>
      <c r="D357" s="315"/>
      <c r="E357" s="315"/>
      <c r="F357" s="395"/>
      <c r="G357" s="446"/>
      <c r="I357" s="398"/>
    </row>
    <row r="358" spans="1:9" ht="12.75">
      <c r="A358" s="336" t="s">
        <v>618</v>
      </c>
      <c r="B358" s="399" t="s">
        <v>619</v>
      </c>
      <c r="I358" s="391"/>
    </row>
    <row r="359" spans="2:9" ht="12.75">
      <c r="B359" s="324"/>
      <c r="I359" s="391"/>
    </row>
    <row r="360" spans="1:10" ht="12.75">
      <c r="A360" s="318" t="s">
        <v>620</v>
      </c>
      <c r="B360" s="315" t="s">
        <v>621</v>
      </c>
      <c r="C360" s="339"/>
      <c r="D360" s="315"/>
      <c r="E360" s="340"/>
      <c r="F360" s="315"/>
      <c r="G360" s="344"/>
      <c r="H360" s="315"/>
      <c r="I360" s="257"/>
      <c r="J360" s="315"/>
    </row>
    <row r="361" spans="2:10" ht="12.75">
      <c r="B361" s="315" t="s">
        <v>622</v>
      </c>
      <c r="C361" s="339"/>
      <c r="D361" s="315"/>
      <c r="E361" s="340"/>
      <c r="F361" s="315"/>
      <c r="G361" s="344"/>
      <c r="H361" s="315"/>
      <c r="I361" s="257"/>
      <c r="J361" s="315"/>
    </row>
    <row r="362" spans="2:10" ht="12.75">
      <c r="B362" s="315"/>
      <c r="C362" s="339"/>
      <c r="D362" s="315"/>
      <c r="E362" s="340"/>
      <c r="F362" s="315"/>
      <c r="G362" s="344"/>
      <c r="H362" s="315"/>
      <c r="I362" s="257"/>
      <c r="J362" s="315"/>
    </row>
    <row r="363" spans="2:10" ht="12.75">
      <c r="B363" s="315" t="s">
        <v>133</v>
      </c>
      <c r="C363" s="339">
        <f>+C401</f>
        <v>43</v>
      </c>
      <c r="D363" s="315"/>
      <c r="E363" s="340"/>
      <c r="F363" s="315"/>
      <c r="G363" s="425"/>
      <c r="H363" s="315"/>
      <c r="I363" s="344">
        <f>+G363*C363</f>
        <v>0</v>
      </c>
      <c r="J363" s="318" t="s">
        <v>431</v>
      </c>
    </row>
    <row r="364" spans="2:10" ht="12.75">
      <c r="B364" s="315"/>
      <c r="C364" s="339"/>
      <c r="D364" s="315"/>
      <c r="E364" s="340"/>
      <c r="F364" s="315"/>
      <c r="G364" s="344"/>
      <c r="H364" s="315"/>
      <c r="I364" s="257"/>
      <c r="J364" s="315"/>
    </row>
    <row r="365" spans="1:10" ht="12.75">
      <c r="A365" s="318" t="s">
        <v>623</v>
      </c>
      <c r="B365" s="315" t="s">
        <v>624</v>
      </c>
      <c r="C365" s="343"/>
      <c r="D365" s="315"/>
      <c r="E365" s="340"/>
      <c r="F365" s="340"/>
      <c r="G365" s="436"/>
      <c r="H365" s="315"/>
      <c r="I365" s="257"/>
      <c r="J365" s="315"/>
    </row>
    <row r="366" spans="2:10" ht="12.75">
      <c r="B366" s="315" t="s">
        <v>625</v>
      </c>
      <c r="C366" s="343"/>
      <c r="D366" s="315"/>
      <c r="E366" s="340"/>
      <c r="F366" s="340"/>
      <c r="G366" s="436"/>
      <c r="H366" s="315"/>
      <c r="I366" s="257"/>
      <c r="J366" s="315"/>
    </row>
    <row r="367" spans="2:10" ht="12.75">
      <c r="B367" s="315"/>
      <c r="C367" s="343"/>
      <c r="D367" s="315"/>
      <c r="E367" s="340"/>
      <c r="F367" s="340"/>
      <c r="G367" s="436"/>
      <c r="H367" s="315"/>
      <c r="I367" s="257"/>
      <c r="J367" s="315"/>
    </row>
    <row r="368" spans="2:10" ht="12.75">
      <c r="B368" s="315" t="s">
        <v>19</v>
      </c>
      <c r="C368" s="343">
        <v>3</v>
      </c>
      <c r="D368" s="315"/>
      <c r="E368" s="340"/>
      <c r="F368" s="340"/>
      <c r="G368" s="437"/>
      <c r="H368" s="315"/>
      <c r="I368" s="344">
        <f>+G368*C368</f>
        <v>0</v>
      </c>
      <c r="J368" s="318" t="s">
        <v>431</v>
      </c>
    </row>
    <row r="369" spans="2:10" ht="12.75">
      <c r="B369" s="315"/>
      <c r="C369" s="343"/>
      <c r="D369" s="315"/>
      <c r="E369" s="340"/>
      <c r="F369" s="340"/>
      <c r="G369" s="438"/>
      <c r="H369" s="315"/>
      <c r="I369" s="257"/>
      <c r="J369" s="315"/>
    </row>
    <row r="370" spans="1:10" ht="12.75">
      <c r="A370" s="318" t="s">
        <v>626</v>
      </c>
      <c r="B370" s="315" t="s">
        <v>627</v>
      </c>
      <c r="C370" s="339"/>
      <c r="D370" s="315"/>
      <c r="E370" s="340"/>
      <c r="F370" s="315"/>
      <c r="G370" s="344"/>
      <c r="H370" s="315"/>
      <c r="I370" s="257"/>
      <c r="J370" s="315"/>
    </row>
    <row r="371" spans="2:10" ht="12.75">
      <c r="B371" s="315" t="s">
        <v>628</v>
      </c>
      <c r="C371" s="339"/>
      <c r="D371" s="315"/>
      <c r="E371" s="340"/>
      <c r="F371" s="315"/>
      <c r="G371" s="344"/>
      <c r="H371" s="315"/>
      <c r="I371" s="257"/>
      <c r="J371" s="315"/>
    </row>
    <row r="372" spans="2:10" ht="12.75">
      <c r="B372" s="315" t="s">
        <v>629</v>
      </c>
      <c r="C372" s="339"/>
      <c r="D372" s="315"/>
      <c r="E372" s="340"/>
      <c r="F372" s="315"/>
      <c r="G372" s="344"/>
      <c r="H372" s="315"/>
      <c r="I372" s="257"/>
      <c r="J372" s="315"/>
    </row>
    <row r="373" spans="2:10" ht="12.75">
      <c r="B373" s="315"/>
      <c r="C373" s="339"/>
      <c r="D373" s="315"/>
      <c r="E373" s="340"/>
      <c r="F373" s="315"/>
      <c r="G373" s="344"/>
      <c r="H373" s="315"/>
      <c r="I373" s="257"/>
      <c r="J373" s="315"/>
    </row>
    <row r="374" spans="2:10" ht="12.75">
      <c r="B374" s="315" t="s">
        <v>166</v>
      </c>
      <c r="C374" s="339">
        <v>1</v>
      </c>
      <c r="D374" s="315"/>
      <c r="E374" s="340"/>
      <c r="F374" s="315"/>
      <c r="G374" s="425"/>
      <c r="H374" s="315"/>
      <c r="I374" s="344">
        <f>+G374*C374</f>
        <v>0</v>
      </c>
      <c r="J374" s="318" t="s">
        <v>431</v>
      </c>
    </row>
    <row r="375" spans="2:10" ht="12.75">
      <c r="B375" s="315"/>
      <c r="C375" s="339"/>
      <c r="D375" s="315"/>
      <c r="E375" s="340"/>
      <c r="F375" s="315"/>
      <c r="G375" s="344"/>
      <c r="H375" s="315"/>
      <c r="I375" s="257"/>
      <c r="J375" s="315"/>
    </row>
    <row r="376" spans="1:10" ht="12.75">
      <c r="A376" s="318" t="s">
        <v>630</v>
      </c>
      <c r="B376" s="315" t="s">
        <v>631</v>
      </c>
      <c r="C376" s="339"/>
      <c r="D376" s="315"/>
      <c r="E376" s="340"/>
      <c r="F376" s="315"/>
      <c r="G376" s="344"/>
      <c r="H376" s="315"/>
      <c r="I376" s="257"/>
      <c r="J376" s="315"/>
    </row>
    <row r="377" spans="2:10" ht="12.75">
      <c r="B377" s="315" t="s">
        <v>632</v>
      </c>
      <c r="C377" s="339"/>
      <c r="D377" s="315"/>
      <c r="E377" s="340"/>
      <c r="F377" s="315"/>
      <c r="G377" s="344"/>
      <c r="H377" s="315"/>
      <c r="I377" s="257"/>
      <c r="J377" s="315"/>
    </row>
    <row r="378" spans="2:10" ht="12.75">
      <c r="B378" s="315" t="s">
        <v>633</v>
      </c>
      <c r="C378" s="339"/>
      <c r="D378" s="315"/>
      <c r="E378" s="340"/>
      <c r="F378" s="315"/>
      <c r="G378" s="344"/>
      <c r="H378" s="315"/>
      <c r="I378" s="257"/>
      <c r="J378" s="315"/>
    </row>
    <row r="379" spans="2:10" ht="12.75">
      <c r="B379" s="315"/>
      <c r="C379" s="339"/>
      <c r="D379" s="315"/>
      <c r="E379" s="340"/>
      <c r="F379" s="315"/>
      <c r="G379" s="344"/>
      <c r="H379" s="315"/>
      <c r="I379" s="257"/>
      <c r="J379" s="315"/>
    </row>
    <row r="380" spans="2:10" ht="12.75">
      <c r="B380" s="315" t="s">
        <v>133</v>
      </c>
      <c r="C380" s="339">
        <f>+C363</f>
        <v>43</v>
      </c>
      <c r="D380" s="315"/>
      <c r="E380" s="340"/>
      <c r="F380" s="315"/>
      <c r="G380" s="425"/>
      <c r="H380" s="315"/>
      <c r="I380" s="344">
        <f>+G380*C380</f>
        <v>0</v>
      </c>
      <c r="J380" s="318" t="s">
        <v>431</v>
      </c>
    </row>
    <row r="381" spans="2:10" ht="12.75">
      <c r="B381" s="315"/>
      <c r="C381" s="339"/>
      <c r="D381" s="315"/>
      <c r="E381" s="340"/>
      <c r="F381" s="315"/>
      <c r="G381" s="344"/>
      <c r="H381" s="315"/>
      <c r="I381" s="257"/>
      <c r="J381" s="315"/>
    </row>
    <row r="382" spans="1:10" ht="12.75">
      <c r="A382" s="318" t="s">
        <v>634</v>
      </c>
      <c r="B382" s="315" t="s">
        <v>635</v>
      </c>
      <c r="C382" s="339"/>
      <c r="D382" s="315"/>
      <c r="E382" s="340"/>
      <c r="F382" s="315"/>
      <c r="G382" s="344"/>
      <c r="H382" s="315"/>
      <c r="I382" s="257"/>
      <c r="J382" s="315"/>
    </row>
    <row r="383" spans="2:10" ht="12.75">
      <c r="B383" s="315" t="s">
        <v>636</v>
      </c>
      <c r="C383" s="339"/>
      <c r="D383" s="315"/>
      <c r="E383" s="340"/>
      <c r="F383" s="315"/>
      <c r="G383" s="344"/>
      <c r="H383" s="315"/>
      <c r="I383" s="257"/>
      <c r="J383" s="315"/>
    </row>
    <row r="384" spans="2:10" ht="12.75">
      <c r="B384" s="315" t="s">
        <v>637</v>
      </c>
      <c r="C384" s="339"/>
      <c r="D384" s="315"/>
      <c r="E384" s="340"/>
      <c r="F384" s="315"/>
      <c r="G384" s="344"/>
      <c r="H384" s="315"/>
      <c r="I384" s="257"/>
      <c r="J384" s="315"/>
    </row>
    <row r="385" spans="2:10" ht="12.75">
      <c r="B385" s="315" t="s">
        <v>638</v>
      </c>
      <c r="C385" s="339"/>
      <c r="D385" s="315"/>
      <c r="E385" s="340"/>
      <c r="F385" s="315"/>
      <c r="G385" s="344"/>
      <c r="H385" s="315"/>
      <c r="I385" s="257"/>
      <c r="J385" s="315"/>
    </row>
    <row r="386" spans="2:10" ht="12.75">
      <c r="B386" s="315"/>
      <c r="C386" s="339"/>
      <c r="D386" s="315"/>
      <c r="E386" s="340"/>
      <c r="F386" s="315"/>
      <c r="G386" s="344"/>
      <c r="H386" s="315"/>
      <c r="I386" s="257"/>
      <c r="J386" s="315"/>
    </row>
    <row r="387" spans="2:10" ht="12.75">
      <c r="B387" s="315" t="s">
        <v>133</v>
      </c>
      <c r="C387" s="339">
        <f>+C363</f>
        <v>43</v>
      </c>
      <c r="D387" s="315"/>
      <c r="E387" s="340"/>
      <c r="F387" s="315"/>
      <c r="G387" s="425"/>
      <c r="H387" s="315"/>
      <c r="I387" s="344">
        <f>+G387*C387</f>
        <v>0</v>
      </c>
      <c r="J387" s="318" t="s">
        <v>431</v>
      </c>
    </row>
    <row r="388" spans="2:10" ht="12.75">
      <c r="B388" s="315"/>
      <c r="C388" s="339"/>
      <c r="D388" s="315"/>
      <c r="E388" s="340"/>
      <c r="F388" s="315"/>
      <c r="G388" s="344"/>
      <c r="H388" s="315"/>
      <c r="I388" s="257"/>
      <c r="J388" s="315"/>
    </row>
    <row r="389" spans="1:10" ht="12.75">
      <c r="A389" s="318" t="s">
        <v>639</v>
      </c>
      <c r="B389" s="315" t="s">
        <v>640</v>
      </c>
      <c r="C389" s="339"/>
      <c r="D389" s="315"/>
      <c r="E389" s="340"/>
      <c r="F389" s="315"/>
      <c r="G389" s="344"/>
      <c r="H389" s="315"/>
      <c r="I389" s="257"/>
      <c r="J389" s="315"/>
    </row>
    <row r="390" spans="2:10" ht="12.75">
      <c r="B390" s="315"/>
      <c r="C390" s="339"/>
      <c r="D390" s="315"/>
      <c r="E390" s="340"/>
      <c r="F390" s="315"/>
      <c r="G390" s="344"/>
      <c r="H390" s="315"/>
      <c r="I390" s="257"/>
      <c r="J390" s="315"/>
    </row>
    <row r="391" spans="2:10" ht="12.75">
      <c r="B391" s="315" t="s">
        <v>133</v>
      </c>
      <c r="C391" s="339">
        <f>+C363</f>
        <v>43</v>
      </c>
      <c r="D391" s="315"/>
      <c r="E391" s="340"/>
      <c r="F391" s="315"/>
      <c r="G391" s="425"/>
      <c r="H391" s="315"/>
      <c r="I391" s="344">
        <f>+G391*C391</f>
        <v>0</v>
      </c>
      <c r="J391" s="318" t="s">
        <v>431</v>
      </c>
    </row>
    <row r="392" spans="2:10" ht="12.75">
      <c r="B392" s="315"/>
      <c r="C392" s="339"/>
      <c r="D392" s="315"/>
      <c r="E392" s="340"/>
      <c r="F392" s="340"/>
      <c r="G392" s="436"/>
      <c r="H392" s="315"/>
      <c r="I392" s="257"/>
      <c r="J392" s="315"/>
    </row>
    <row r="393" spans="2:10" ht="12.75">
      <c r="B393" s="336" t="s">
        <v>641</v>
      </c>
      <c r="C393" s="394"/>
      <c r="E393" s="395"/>
      <c r="G393" s="396"/>
      <c r="I393" s="260">
        <f>SUM(I363:I391)</f>
        <v>0</v>
      </c>
      <c r="J393" s="336" t="s">
        <v>431</v>
      </c>
    </row>
    <row r="394" spans="2:9" ht="12.75">
      <c r="B394" s="315"/>
      <c r="C394" s="343"/>
      <c r="D394" s="315"/>
      <c r="E394" s="315"/>
      <c r="F394" s="395"/>
      <c r="G394" s="446"/>
      <c r="I394" s="398"/>
    </row>
    <row r="395" spans="1:9" ht="12.75">
      <c r="A395" s="336" t="s">
        <v>642</v>
      </c>
      <c r="B395" s="399" t="s">
        <v>643</v>
      </c>
      <c r="I395" s="391"/>
    </row>
    <row r="396" ht="12.75">
      <c r="I396" s="391"/>
    </row>
    <row r="397" spans="1:10" ht="12.75">
      <c r="A397" s="318" t="s">
        <v>644</v>
      </c>
      <c r="B397" s="361" t="s">
        <v>645</v>
      </c>
      <c r="C397" s="346"/>
      <c r="D397" s="318"/>
      <c r="E397" s="347"/>
      <c r="F397" s="318"/>
      <c r="G397" s="348"/>
      <c r="H397" s="315"/>
      <c r="I397" s="257"/>
      <c r="J397" s="315"/>
    </row>
    <row r="398" spans="2:10" ht="12.75">
      <c r="B398" s="361" t="s">
        <v>646</v>
      </c>
      <c r="C398" s="346"/>
      <c r="D398" s="318"/>
      <c r="E398" s="347"/>
      <c r="F398" s="318"/>
      <c r="G398" s="348"/>
      <c r="H398" s="315"/>
      <c r="I398" s="257"/>
      <c r="J398" s="315"/>
    </row>
    <row r="399" spans="2:10" ht="12.75">
      <c r="B399" s="315" t="s">
        <v>726</v>
      </c>
      <c r="C399" s="346"/>
      <c r="D399" s="318"/>
      <c r="E399" s="349">
        <v>7</v>
      </c>
      <c r="F399" s="318" t="s">
        <v>19</v>
      </c>
      <c r="G399" s="350" t="s">
        <v>648</v>
      </c>
      <c r="H399" s="315"/>
      <c r="I399" s="257"/>
      <c r="J399" s="315"/>
    </row>
    <row r="400" spans="2:10" ht="12.75">
      <c r="B400" s="318" t="s">
        <v>649</v>
      </c>
      <c r="C400" s="346"/>
      <c r="D400" s="318"/>
      <c r="E400" s="347"/>
      <c r="F400" s="318"/>
      <c r="G400" s="348"/>
      <c r="H400" s="315"/>
      <c r="I400" s="257"/>
      <c r="J400" s="315"/>
    </row>
    <row r="401" spans="2:10" ht="12.75">
      <c r="B401" s="315" t="s">
        <v>133</v>
      </c>
      <c r="C401" s="400">
        <v>43</v>
      </c>
      <c r="D401" s="315"/>
      <c r="E401" s="340"/>
      <c r="F401" s="315"/>
      <c r="G401" s="427"/>
      <c r="H401" s="315"/>
      <c r="I401" s="344">
        <f>+G401*C401</f>
        <v>0</v>
      </c>
      <c r="J401" s="318" t="s">
        <v>431</v>
      </c>
    </row>
    <row r="402" spans="2:10" ht="12.75">
      <c r="B402" s="361"/>
      <c r="C402" s="346" t="s">
        <v>286</v>
      </c>
      <c r="D402" s="318"/>
      <c r="E402" s="347"/>
      <c r="F402" s="318"/>
      <c r="G402" s="348"/>
      <c r="H402" s="315"/>
      <c r="I402" s="257"/>
      <c r="J402" s="315"/>
    </row>
    <row r="403" spans="2:10" ht="12.75">
      <c r="B403" s="318" t="s">
        <v>650</v>
      </c>
      <c r="C403" s="400"/>
      <c r="D403" s="315"/>
      <c r="E403" s="340"/>
      <c r="F403" s="315"/>
      <c r="G403" s="348"/>
      <c r="H403" s="315"/>
      <c r="I403" s="257"/>
      <c r="J403" s="318"/>
    </row>
    <row r="404" spans="2:10" ht="12.75">
      <c r="B404" s="318" t="s">
        <v>651</v>
      </c>
      <c r="C404" s="400"/>
      <c r="D404" s="315"/>
      <c r="E404" s="340"/>
      <c r="F404" s="315"/>
      <c r="G404" s="348"/>
      <c r="H404" s="315"/>
      <c r="I404" s="257"/>
      <c r="J404" s="318"/>
    </row>
    <row r="405" spans="2:10" ht="12.75">
      <c r="B405" s="318" t="s">
        <v>652</v>
      </c>
      <c r="C405" s="400"/>
      <c r="D405" s="315"/>
      <c r="E405" s="340"/>
      <c r="F405" s="315"/>
      <c r="G405" s="348"/>
      <c r="H405" s="315"/>
      <c r="I405" s="257"/>
      <c r="J405" s="318"/>
    </row>
    <row r="406" spans="2:10" ht="12.75">
      <c r="B406" s="315"/>
      <c r="C406" s="400"/>
      <c r="D406" s="315"/>
      <c r="E406" s="340"/>
      <c r="F406" s="315"/>
      <c r="G406" s="348"/>
      <c r="H406" s="315"/>
      <c r="I406" s="257"/>
      <c r="J406" s="318"/>
    </row>
    <row r="407" spans="1:10" ht="12.75">
      <c r="A407" s="318" t="s">
        <v>653</v>
      </c>
      <c r="B407" s="318" t="s">
        <v>654</v>
      </c>
      <c r="C407" s="343"/>
      <c r="D407" s="315"/>
      <c r="E407" s="340"/>
      <c r="F407" s="340"/>
      <c r="G407" s="436"/>
      <c r="H407" s="315"/>
      <c r="I407" s="257"/>
      <c r="J407" s="315"/>
    </row>
    <row r="408" spans="2:10" ht="12.75">
      <c r="B408" s="318" t="s">
        <v>655</v>
      </c>
      <c r="C408" s="343"/>
      <c r="D408" s="315"/>
      <c r="E408" s="340"/>
      <c r="F408" s="340"/>
      <c r="G408" s="436"/>
      <c r="H408" s="315"/>
      <c r="I408" s="257"/>
      <c r="J408" s="315"/>
    </row>
    <row r="409" spans="2:10" ht="12.75">
      <c r="B409" s="318" t="s">
        <v>656</v>
      </c>
      <c r="C409" s="343"/>
      <c r="D409" s="315"/>
      <c r="E409" s="340"/>
      <c r="F409" s="340"/>
      <c r="G409" s="436"/>
      <c r="H409" s="315"/>
      <c r="I409" s="257"/>
      <c r="J409" s="315"/>
    </row>
    <row r="410" spans="2:10" ht="12.75">
      <c r="B410" s="318" t="s">
        <v>657</v>
      </c>
      <c r="C410" s="343"/>
      <c r="D410" s="315"/>
      <c r="E410" s="340"/>
      <c r="F410" s="340"/>
      <c r="G410" s="436"/>
      <c r="H410" s="315"/>
      <c r="I410" s="257"/>
      <c r="J410" s="315"/>
    </row>
    <row r="411" spans="2:10" ht="12.75">
      <c r="B411" s="318" t="s">
        <v>658</v>
      </c>
      <c r="C411" s="343"/>
      <c r="D411" s="315"/>
      <c r="E411" s="340"/>
      <c r="F411" s="340"/>
      <c r="G411" s="436"/>
      <c r="H411" s="315"/>
      <c r="I411" s="257"/>
      <c r="J411" s="315"/>
    </row>
    <row r="412" spans="2:10" ht="12.75">
      <c r="B412" s="315"/>
      <c r="C412" s="343"/>
      <c r="D412" s="315"/>
      <c r="E412" s="340"/>
      <c r="F412" s="340"/>
      <c r="G412" s="436"/>
      <c r="H412" s="315"/>
      <c r="I412" s="257"/>
      <c r="J412" s="315"/>
    </row>
    <row r="413" spans="2:10" ht="12.75">
      <c r="B413" s="315" t="s">
        <v>727</v>
      </c>
      <c r="C413" s="343"/>
      <c r="D413" s="315"/>
      <c r="E413" s="340"/>
      <c r="F413" s="340"/>
      <c r="G413" s="436"/>
      <c r="H413" s="315"/>
      <c r="I413" s="257"/>
      <c r="J413" s="315"/>
    </row>
    <row r="414" spans="2:10" ht="12.75">
      <c r="B414" s="315" t="s">
        <v>660</v>
      </c>
      <c r="C414" s="343"/>
      <c r="D414" s="315" t="s">
        <v>19</v>
      </c>
      <c r="E414" s="400">
        <f>+E399*2</f>
        <v>14</v>
      </c>
      <c r="F414" s="340"/>
      <c r="G414" s="437"/>
      <c r="H414" s="315"/>
      <c r="I414" s="344">
        <f>+G414*E414</f>
        <v>0</v>
      </c>
      <c r="J414" s="318" t="s">
        <v>431</v>
      </c>
    </row>
    <row r="415" spans="2:9" ht="12.75">
      <c r="B415" s="315"/>
      <c r="C415" s="343"/>
      <c r="D415" s="315"/>
      <c r="E415" s="315"/>
      <c r="F415" s="395"/>
      <c r="G415" s="446"/>
      <c r="I415" s="398"/>
    </row>
    <row r="416" spans="2:9" ht="12.75">
      <c r="B416" s="318" t="s">
        <v>662</v>
      </c>
      <c r="C416" s="343"/>
      <c r="D416" s="315"/>
      <c r="E416" s="315"/>
      <c r="F416" s="395"/>
      <c r="G416" s="446"/>
      <c r="I416" s="398"/>
    </row>
    <row r="417" spans="2:9" ht="12.75">
      <c r="B417" s="318" t="s">
        <v>663</v>
      </c>
      <c r="C417" s="343"/>
      <c r="D417" s="315"/>
      <c r="E417" s="315"/>
      <c r="F417" s="395"/>
      <c r="G417" s="446"/>
      <c r="I417" s="398"/>
    </row>
    <row r="418" spans="2:9" ht="12.75">
      <c r="B418" s="318" t="s">
        <v>664</v>
      </c>
      <c r="C418" s="343"/>
      <c r="D418" s="315"/>
      <c r="E418" s="315"/>
      <c r="F418" s="395"/>
      <c r="G418" s="446"/>
      <c r="I418" s="398"/>
    </row>
    <row r="419" spans="2:9" ht="12.75">
      <c r="B419" s="318" t="s">
        <v>652</v>
      </c>
      <c r="C419" s="343"/>
      <c r="D419" s="315"/>
      <c r="E419" s="315"/>
      <c r="F419" s="395"/>
      <c r="G419" s="446"/>
      <c r="I419" s="398"/>
    </row>
    <row r="420" spans="2:9" ht="12.75">
      <c r="B420" s="315"/>
      <c r="C420" s="343"/>
      <c r="D420" s="315"/>
      <c r="E420" s="315"/>
      <c r="F420" s="395"/>
      <c r="G420" s="446"/>
      <c r="I420" s="398"/>
    </row>
    <row r="421" spans="2:10" ht="12.75">
      <c r="B421" s="336" t="s">
        <v>665</v>
      </c>
      <c r="C421" s="394"/>
      <c r="E421" s="395"/>
      <c r="G421" s="396"/>
      <c r="I421" s="260">
        <f>SUM(I401:I420)</f>
        <v>0</v>
      </c>
      <c r="J421" s="336" t="s">
        <v>431</v>
      </c>
    </row>
    <row r="422" spans="2:9" ht="12.75">
      <c r="B422" s="315"/>
      <c r="C422" s="343"/>
      <c r="D422" s="315"/>
      <c r="E422" s="315"/>
      <c r="F422" s="395"/>
      <c r="G422" s="446"/>
      <c r="I422" s="398"/>
    </row>
    <row r="423" spans="2:10" ht="12.75">
      <c r="B423" s="401" t="s">
        <v>666</v>
      </c>
      <c r="C423" s="402"/>
      <c r="D423" s="403"/>
      <c r="E423" s="403"/>
      <c r="F423" s="404"/>
      <c r="G423" s="447"/>
      <c r="H423" s="403"/>
      <c r="I423" s="406">
        <f>+I421+I393+I356</f>
        <v>0</v>
      </c>
      <c r="J423" s="332" t="s">
        <v>431</v>
      </c>
    </row>
  </sheetData>
  <sheetProtection password="E637" sheet="1" formatCells="0" formatColumns="0" formatRows="0" selectLockedCells="1"/>
  <printOptions/>
  <pageMargins left="0.7" right="0.7" top="0.75" bottom="0.75" header="0.3" footer="0.3"/>
  <pageSetup horizontalDpi="600" verticalDpi="600" orientation="portrait" paperSize="9" scale="93" r:id="rId1"/>
</worksheet>
</file>

<file path=xl/worksheets/sheet8.xml><?xml version="1.0" encoding="utf-8"?>
<worksheet xmlns="http://schemas.openxmlformats.org/spreadsheetml/2006/main" xmlns:r="http://schemas.openxmlformats.org/officeDocument/2006/relationships">
  <dimension ref="A1:J335"/>
  <sheetViews>
    <sheetView view="pageBreakPreview" zoomScale="145" zoomScaleSheetLayoutView="145" zoomScalePageLayoutView="0" workbookViewId="0" topLeftCell="A213">
      <selection activeCell="G234" sqref="G234"/>
    </sheetView>
  </sheetViews>
  <sheetFormatPr defaultColWidth="9.00390625" defaultRowHeight="12.75"/>
  <cols>
    <col min="1" max="8" width="9.125" style="313" customWidth="1"/>
    <col min="9" max="9" width="14.875" style="408" customWidth="1"/>
    <col min="10" max="16384" width="9.125" style="313" customWidth="1"/>
  </cols>
  <sheetData>
    <row r="1" ht="20.25">
      <c r="B1" s="314" t="s">
        <v>728</v>
      </c>
    </row>
    <row r="4" spans="1:10" ht="12.75">
      <c r="A4" s="315"/>
      <c r="B4" s="316" t="s">
        <v>428</v>
      </c>
      <c r="C4" s="316" t="s">
        <v>729</v>
      </c>
      <c r="D4" s="315"/>
      <c r="E4" s="315"/>
      <c r="F4" s="315"/>
      <c r="G4" s="315"/>
      <c r="H4" s="315"/>
      <c r="I4" s="317"/>
      <c r="J4" s="315"/>
    </row>
    <row r="5" spans="1:10" ht="12.75">
      <c r="A5" s="315"/>
      <c r="B5" s="315"/>
      <c r="C5" s="315"/>
      <c r="D5" s="315"/>
      <c r="E5" s="315"/>
      <c r="F5" s="315"/>
      <c r="G5" s="315"/>
      <c r="H5" s="315"/>
      <c r="I5" s="317"/>
      <c r="J5" s="315"/>
    </row>
    <row r="6" spans="1:10" ht="12.75">
      <c r="A6" s="315"/>
      <c r="B6" s="315" t="s">
        <v>430</v>
      </c>
      <c r="C6" s="315"/>
      <c r="D6" s="315"/>
      <c r="E6" s="315"/>
      <c r="F6" s="315"/>
      <c r="G6" s="315"/>
      <c r="H6" s="315"/>
      <c r="I6" s="317">
        <f>+I148</f>
        <v>0</v>
      </c>
      <c r="J6" s="318" t="s">
        <v>431</v>
      </c>
    </row>
    <row r="7" spans="1:10" ht="12.75">
      <c r="A7" s="315"/>
      <c r="B7" s="315"/>
      <c r="C7" s="315"/>
      <c r="D7" s="315"/>
      <c r="E7" s="315"/>
      <c r="F7" s="315"/>
      <c r="G7" s="315"/>
      <c r="H7" s="315"/>
      <c r="I7" s="317"/>
      <c r="J7" s="315"/>
    </row>
    <row r="8" spans="1:10" ht="12.75">
      <c r="A8" s="315"/>
      <c r="B8" s="315" t="s">
        <v>432</v>
      </c>
      <c r="C8" s="315"/>
      <c r="D8" s="315"/>
      <c r="E8" s="315"/>
      <c r="F8" s="315"/>
      <c r="G8" s="315"/>
      <c r="H8" s="315"/>
      <c r="I8" s="317">
        <f>+I197</f>
        <v>0</v>
      </c>
      <c r="J8" s="318" t="s">
        <v>431</v>
      </c>
    </row>
    <row r="9" spans="1:10" ht="12.75">
      <c r="A9" s="315"/>
      <c r="B9" s="315"/>
      <c r="C9" s="315"/>
      <c r="D9" s="315"/>
      <c r="E9" s="315"/>
      <c r="F9" s="315"/>
      <c r="G9" s="315"/>
      <c r="H9" s="315"/>
      <c r="I9" s="317"/>
      <c r="J9" s="315"/>
    </row>
    <row r="10" spans="1:10" ht="12.75">
      <c r="A10" s="315"/>
      <c r="B10" s="319" t="s">
        <v>433</v>
      </c>
      <c r="C10" s="319"/>
      <c r="D10" s="319"/>
      <c r="E10" s="319"/>
      <c r="F10" s="319"/>
      <c r="G10" s="319"/>
      <c r="H10" s="319"/>
      <c r="I10" s="320">
        <f>+I247</f>
        <v>0</v>
      </c>
      <c r="J10" s="321" t="s">
        <v>431</v>
      </c>
    </row>
    <row r="11" spans="1:10" ht="12.75">
      <c r="A11" s="315"/>
      <c r="B11" s="315"/>
      <c r="C11" s="315"/>
      <c r="D11" s="315"/>
      <c r="E11" s="315"/>
      <c r="F11" s="315"/>
      <c r="G11" s="315"/>
      <c r="H11" s="315"/>
      <c r="I11" s="317"/>
      <c r="J11" s="315"/>
    </row>
    <row r="12" spans="1:10" ht="12.75">
      <c r="A12" s="315"/>
      <c r="B12" s="322" t="s">
        <v>434</v>
      </c>
      <c r="C12" s="322"/>
      <c r="D12" s="322"/>
      <c r="E12" s="322"/>
      <c r="F12" s="322"/>
      <c r="G12" s="322"/>
      <c r="H12" s="322"/>
      <c r="I12" s="323">
        <f>SUM(I6:I10)</f>
        <v>0</v>
      </c>
      <c r="J12" s="318" t="s">
        <v>431</v>
      </c>
    </row>
    <row r="13" spans="1:10" ht="12.75">
      <c r="A13" s="315"/>
      <c r="B13" s="322"/>
      <c r="C13" s="322"/>
      <c r="D13" s="322"/>
      <c r="E13" s="322"/>
      <c r="F13" s="322"/>
      <c r="G13" s="322"/>
      <c r="H13" s="322"/>
      <c r="I13" s="323"/>
      <c r="J13" s="322"/>
    </row>
    <row r="14" spans="1:10" ht="12.75">
      <c r="A14" s="315"/>
      <c r="B14" s="324"/>
      <c r="C14" s="315"/>
      <c r="D14" s="315"/>
      <c r="E14" s="315"/>
      <c r="F14" s="325" t="s">
        <v>435</v>
      </c>
      <c r="G14" s="315"/>
      <c r="H14" s="315"/>
      <c r="I14" s="326">
        <f>+I12/B214</f>
        <v>0</v>
      </c>
      <c r="J14" s="318" t="s">
        <v>436</v>
      </c>
    </row>
    <row r="15" spans="1:10" ht="12.75">
      <c r="A15" s="315"/>
      <c r="B15" s="315"/>
      <c r="C15" s="318"/>
      <c r="D15" s="318"/>
      <c r="E15" s="318"/>
      <c r="F15" s="318"/>
      <c r="G15" s="318"/>
      <c r="H15" s="318"/>
      <c r="I15" s="327"/>
      <c r="J15" s="318"/>
    </row>
    <row r="16" spans="1:10" ht="12.75">
      <c r="A16" s="315"/>
      <c r="B16" s="315"/>
      <c r="C16" s="318"/>
      <c r="D16" s="318"/>
      <c r="E16" s="318"/>
      <c r="F16" s="318"/>
      <c r="G16" s="318"/>
      <c r="H16" s="318"/>
      <c r="I16" s="327"/>
      <c r="J16" s="318"/>
    </row>
    <row r="17" spans="1:10" ht="12.75">
      <c r="A17" s="315"/>
      <c r="B17" s="315" t="s">
        <v>805</v>
      </c>
      <c r="C17" s="318"/>
      <c r="D17" s="318"/>
      <c r="E17" s="318"/>
      <c r="F17" s="318"/>
      <c r="G17" s="318"/>
      <c r="H17" s="318"/>
      <c r="I17" s="327">
        <f>+I335</f>
        <v>0</v>
      </c>
      <c r="J17" s="318" t="s">
        <v>431</v>
      </c>
    </row>
    <row r="18" spans="1:10" ht="12.75">
      <c r="A18" s="315"/>
      <c r="B18" s="315"/>
      <c r="C18" s="318"/>
      <c r="D18" s="318"/>
      <c r="E18" s="318"/>
      <c r="F18" s="318"/>
      <c r="G18" s="318"/>
      <c r="H18" s="318"/>
      <c r="I18" s="327"/>
      <c r="J18" s="318"/>
    </row>
    <row r="19" spans="1:10" ht="12.75">
      <c r="A19" s="315"/>
      <c r="B19" s="318"/>
      <c r="C19" s="318"/>
      <c r="D19" s="318"/>
      <c r="E19" s="318"/>
      <c r="F19" s="318"/>
      <c r="G19" s="318"/>
      <c r="H19" s="318"/>
      <c r="I19" s="327"/>
      <c r="J19" s="328"/>
    </row>
    <row r="20" spans="1:10" ht="12.75">
      <c r="A20" s="315"/>
      <c r="B20" s="329" t="s">
        <v>437</v>
      </c>
      <c r="C20" s="330"/>
      <c r="D20" s="330"/>
      <c r="E20" s="330"/>
      <c r="F20" s="330"/>
      <c r="G20" s="330"/>
      <c r="H20" s="330"/>
      <c r="I20" s="331">
        <f>+I12+SUM(I15:I17)</f>
        <v>0</v>
      </c>
      <c r="J20" s="332" t="s">
        <v>431</v>
      </c>
    </row>
    <row r="21" spans="1:10" ht="12.75">
      <c r="A21" s="315"/>
      <c r="B21" s="318"/>
      <c r="C21" s="318"/>
      <c r="D21" s="318"/>
      <c r="E21" s="318"/>
      <c r="F21" s="318"/>
      <c r="G21" s="318"/>
      <c r="H21" s="318"/>
      <c r="I21" s="327"/>
      <c r="J21" s="328"/>
    </row>
    <row r="22" spans="1:10" ht="12.75">
      <c r="A22" s="315"/>
      <c r="B22" s="318"/>
      <c r="C22" s="318"/>
      <c r="D22" s="318"/>
      <c r="E22" s="318"/>
      <c r="F22" s="318"/>
      <c r="G22" s="318"/>
      <c r="H22" s="318"/>
      <c r="I22" s="327"/>
      <c r="J22" s="328"/>
    </row>
    <row r="23" spans="1:10" ht="12.75">
      <c r="A23" s="315"/>
      <c r="B23" s="324"/>
      <c r="C23" s="315"/>
      <c r="D23" s="315"/>
      <c r="E23" s="315"/>
      <c r="F23" s="315"/>
      <c r="G23" s="315"/>
      <c r="H23" s="315"/>
      <c r="I23" s="326"/>
      <c r="J23" s="322"/>
    </row>
    <row r="24" spans="1:10" ht="12.75">
      <c r="A24" s="315"/>
      <c r="B24" s="318" t="s">
        <v>438</v>
      </c>
      <c r="C24" s="315"/>
      <c r="D24" s="315"/>
      <c r="E24" s="315"/>
      <c r="F24" s="315"/>
      <c r="G24" s="315"/>
      <c r="H24" s="315"/>
      <c r="I24" s="326"/>
      <c r="J24" s="322"/>
    </row>
    <row r="25" spans="1:10" ht="12.75">
      <c r="A25" s="315"/>
      <c r="B25" s="318" t="s">
        <v>439</v>
      </c>
      <c r="C25" s="315"/>
      <c r="D25" s="315"/>
      <c r="E25" s="315"/>
      <c r="F25" s="315"/>
      <c r="G25" s="315"/>
      <c r="H25" s="315"/>
      <c r="I25" s="333"/>
      <c r="J25" s="334"/>
    </row>
    <row r="26" spans="1:10" ht="12.75">
      <c r="A26" s="315"/>
      <c r="B26" s="318"/>
      <c r="C26" s="315"/>
      <c r="D26" s="315"/>
      <c r="E26" s="315"/>
      <c r="F26" s="315"/>
      <c r="G26" s="315"/>
      <c r="H26" s="315"/>
      <c r="I26" s="317"/>
      <c r="J26" s="315"/>
    </row>
    <row r="27" spans="1:10" ht="12.75">
      <c r="A27" s="335"/>
      <c r="B27" s="318" t="s">
        <v>440</v>
      </c>
      <c r="C27" s="315"/>
      <c r="D27" s="315"/>
      <c r="E27" s="315"/>
      <c r="F27" s="315"/>
      <c r="G27" s="315"/>
      <c r="H27" s="315"/>
      <c r="I27" s="317"/>
      <c r="J27" s="315"/>
    </row>
    <row r="28" spans="1:10" ht="12.75">
      <c r="A28" s="335"/>
      <c r="B28" s="315"/>
      <c r="C28" s="315"/>
      <c r="D28" s="315"/>
      <c r="E28" s="315"/>
      <c r="F28" s="315"/>
      <c r="G28" s="315"/>
      <c r="H28" s="315"/>
      <c r="I28" s="317"/>
      <c r="J28" s="315"/>
    </row>
    <row r="29" spans="1:10" ht="12.75">
      <c r="A29" s="335"/>
      <c r="B29" s="315" t="s">
        <v>441</v>
      </c>
      <c r="C29" s="315"/>
      <c r="D29" s="315"/>
      <c r="E29" s="315"/>
      <c r="F29" s="315"/>
      <c r="G29" s="315"/>
      <c r="H29" s="315"/>
      <c r="I29" s="317"/>
      <c r="J29" s="315"/>
    </row>
    <row r="30" spans="1:10" ht="12.75">
      <c r="A30" s="335"/>
      <c r="B30" s="315" t="s">
        <v>442</v>
      </c>
      <c r="C30" s="315"/>
      <c r="D30" s="315"/>
      <c r="E30" s="315"/>
      <c r="F30" s="315"/>
      <c r="G30" s="315"/>
      <c r="H30" s="315"/>
      <c r="I30" s="317"/>
      <c r="J30" s="315"/>
    </row>
    <row r="31" spans="1:10" ht="12.75">
      <c r="A31" s="315"/>
      <c r="B31" s="315" t="s">
        <v>443</v>
      </c>
      <c r="C31" s="315"/>
      <c r="D31" s="315"/>
      <c r="E31" s="315"/>
      <c r="F31" s="315"/>
      <c r="G31" s="315"/>
      <c r="H31" s="315"/>
      <c r="I31" s="317"/>
      <c r="J31" s="315"/>
    </row>
    <row r="32" spans="1:10" ht="12.75">
      <c r="A32" s="315"/>
      <c r="B32" s="315"/>
      <c r="C32" s="315"/>
      <c r="D32" s="315"/>
      <c r="E32" s="315"/>
      <c r="F32" s="315"/>
      <c r="G32" s="315"/>
      <c r="H32" s="315"/>
      <c r="I32" s="317"/>
      <c r="J32" s="315"/>
    </row>
    <row r="33" spans="1:10" ht="12.75">
      <c r="A33" s="335"/>
      <c r="B33" s="315" t="s">
        <v>444</v>
      </c>
      <c r="C33" s="315"/>
      <c r="D33" s="315"/>
      <c r="E33" s="315"/>
      <c r="F33" s="315"/>
      <c r="G33" s="315"/>
      <c r="H33" s="315"/>
      <c r="I33" s="317"/>
      <c r="J33" s="315"/>
    </row>
    <row r="34" spans="1:10" ht="12.75">
      <c r="A34" s="315"/>
      <c r="B34" s="315" t="s">
        <v>445</v>
      </c>
      <c r="C34" s="315"/>
      <c r="D34" s="315"/>
      <c r="E34" s="315"/>
      <c r="F34" s="315"/>
      <c r="G34" s="315"/>
      <c r="H34" s="315"/>
      <c r="I34" s="317"/>
      <c r="J34" s="315"/>
    </row>
    <row r="35" spans="1:10" ht="12.75">
      <c r="A35" s="315"/>
      <c r="B35" s="315"/>
      <c r="C35" s="315"/>
      <c r="D35" s="315"/>
      <c r="E35" s="315"/>
      <c r="F35" s="315"/>
      <c r="G35" s="315"/>
      <c r="H35" s="315"/>
      <c r="I35" s="317"/>
      <c r="J35" s="315"/>
    </row>
    <row r="36" spans="1:10" ht="12.75">
      <c r="A36" s="315"/>
      <c r="B36" s="315" t="s">
        <v>446</v>
      </c>
      <c r="C36" s="315"/>
      <c r="D36" s="315"/>
      <c r="E36" s="315"/>
      <c r="F36" s="315"/>
      <c r="G36" s="315"/>
      <c r="H36" s="315"/>
      <c r="I36" s="317"/>
      <c r="J36" s="315"/>
    </row>
    <row r="37" spans="1:10" ht="12.75">
      <c r="A37" s="315"/>
      <c r="B37" s="315"/>
      <c r="C37" s="315"/>
      <c r="D37" s="315"/>
      <c r="E37" s="315"/>
      <c r="F37" s="315"/>
      <c r="G37" s="315"/>
      <c r="H37" s="315"/>
      <c r="I37" s="317"/>
      <c r="J37" s="315"/>
    </row>
    <row r="38" spans="1:10" ht="12.75">
      <c r="A38" s="315"/>
      <c r="B38" s="315" t="s">
        <v>447</v>
      </c>
      <c r="C38" s="315"/>
      <c r="D38" s="315"/>
      <c r="E38" s="315"/>
      <c r="F38" s="315"/>
      <c r="G38" s="315"/>
      <c r="H38" s="315"/>
      <c r="I38" s="317"/>
      <c r="J38" s="315"/>
    </row>
    <row r="39" spans="1:10" ht="12.75">
      <c r="A39" s="315"/>
      <c r="B39" s="315" t="s">
        <v>448</v>
      </c>
      <c r="C39" s="315"/>
      <c r="D39" s="315"/>
      <c r="E39" s="315"/>
      <c r="F39" s="315"/>
      <c r="G39" s="315"/>
      <c r="H39" s="315"/>
      <c r="I39" s="317"/>
      <c r="J39" s="315"/>
    </row>
    <row r="40" spans="1:10" ht="12.75">
      <c r="A40" s="315"/>
      <c r="B40" s="315"/>
      <c r="C40" s="315"/>
      <c r="D40" s="315"/>
      <c r="E40" s="315"/>
      <c r="F40" s="315"/>
      <c r="G40" s="315"/>
      <c r="H40" s="315"/>
      <c r="I40" s="317"/>
      <c r="J40" s="315"/>
    </row>
    <row r="41" spans="1:10" ht="12.75">
      <c r="A41" s="315"/>
      <c r="B41" s="315" t="s">
        <v>449</v>
      </c>
      <c r="C41" s="315"/>
      <c r="D41" s="315"/>
      <c r="E41" s="315"/>
      <c r="F41" s="315"/>
      <c r="G41" s="315"/>
      <c r="H41" s="315"/>
      <c r="I41" s="317"/>
      <c r="J41" s="315"/>
    </row>
    <row r="42" spans="1:10" ht="12.75">
      <c r="A42" s="315"/>
      <c r="B42" s="315" t="s">
        <v>450</v>
      </c>
      <c r="C42" s="315"/>
      <c r="D42" s="315"/>
      <c r="E42" s="315"/>
      <c r="F42" s="315"/>
      <c r="G42" s="315"/>
      <c r="H42" s="315"/>
      <c r="I42" s="317"/>
      <c r="J42" s="315"/>
    </row>
    <row r="43" spans="1:10" ht="12.75">
      <c r="A43" s="315"/>
      <c r="B43" s="315"/>
      <c r="C43" s="315"/>
      <c r="D43" s="315"/>
      <c r="E43" s="315"/>
      <c r="F43" s="315"/>
      <c r="G43" s="315"/>
      <c r="H43" s="315"/>
      <c r="I43" s="317"/>
      <c r="J43" s="315"/>
    </row>
    <row r="44" spans="1:10" ht="12.75">
      <c r="A44" s="315"/>
      <c r="B44" s="336" t="s">
        <v>451</v>
      </c>
      <c r="C44" s="315"/>
      <c r="D44" s="315"/>
      <c r="E44" s="315"/>
      <c r="F44" s="315"/>
      <c r="G44" s="315"/>
      <c r="H44" s="315"/>
      <c r="I44" s="317"/>
      <c r="J44" s="315"/>
    </row>
    <row r="45" spans="1:10" ht="12.75">
      <c r="A45" s="315"/>
      <c r="B45" s="315"/>
      <c r="C45" s="315"/>
      <c r="D45" s="315"/>
      <c r="E45" s="315"/>
      <c r="F45" s="315"/>
      <c r="G45" s="315"/>
      <c r="H45" s="315"/>
      <c r="I45" s="317"/>
      <c r="J45" s="315"/>
    </row>
    <row r="46" spans="1:10" ht="12.75">
      <c r="A46" s="315"/>
      <c r="B46" s="336" t="s">
        <v>452</v>
      </c>
      <c r="C46" s="315"/>
      <c r="D46" s="315"/>
      <c r="E46" s="315"/>
      <c r="F46" s="315"/>
      <c r="G46" s="315"/>
      <c r="H46" s="315"/>
      <c r="I46" s="317"/>
      <c r="J46" s="315"/>
    </row>
    <row r="47" spans="1:10" ht="12.75">
      <c r="A47" s="315"/>
      <c r="B47" s="336" t="s">
        <v>453</v>
      </c>
      <c r="C47" s="315"/>
      <c r="D47" s="315"/>
      <c r="E47" s="315"/>
      <c r="F47" s="315"/>
      <c r="G47" s="315"/>
      <c r="H47" s="315"/>
      <c r="I47" s="317"/>
      <c r="J47" s="315"/>
    </row>
    <row r="48" spans="1:10" ht="12.75">
      <c r="A48" s="315"/>
      <c r="B48" s="336" t="s">
        <v>454</v>
      </c>
      <c r="C48" s="315"/>
      <c r="D48" s="315"/>
      <c r="E48" s="315"/>
      <c r="F48" s="315"/>
      <c r="G48" s="315"/>
      <c r="H48" s="315"/>
      <c r="I48" s="317"/>
      <c r="J48" s="315"/>
    </row>
    <row r="49" spans="1:10" ht="12.75">
      <c r="A49" s="315"/>
      <c r="B49" s="336"/>
      <c r="C49" s="315"/>
      <c r="D49" s="315"/>
      <c r="E49" s="315"/>
      <c r="F49" s="315"/>
      <c r="G49" s="315"/>
      <c r="H49" s="315"/>
      <c r="I49" s="317"/>
      <c r="J49" s="315"/>
    </row>
    <row r="50" spans="1:10" ht="12.75">
      <c r="A50" s="315"/>
      <c r="B50" s="336"/>
      <c r="C50" s="315"/>
      <c r="D50" s="315"/>
      <c r="E50" s="315"/>
      <c r="F50" s="315"/>
      <c r="G50" s="315"/>
      <c r="H50" s="315"/>
      <c r="I50" s="317"/>
      <c r="J50" s="315"/>
    </row>
    <row r="51" spans="1:10" ht="12.75">
      <c r="A51" s="315"/>
      <c r="B51" s="336" t="s">
        <v>381</v>
      </c>
      <c r="C51" s="315"/>
      <c r="D51" s="315"/>
      <c r="E51" s="315"/>
      <c r="F51" s="315"/>
      <c r="G51" s="315"/>
      <c r="H51" s="315"/>
      <c r="I51" s="317"/>
      <c r="J51" s="315"/>
    </row>
    <row r="52" spans="1:10" ht="12.75">
      <c r="A52" s="315"/>
      <c r="B52" s="336" t="s">
        <v>455</v>
      </c>
      <c r="C52" s="315"/>
      <c r="D52" s="315"/>
      <c r="E52" s="315"/>
      <c r="F52" s="315"/>
      <c r="G52" s="315"/>
      <c r="H52" s="315"/>
      <c r="I52" s="317"/>
      <c r="J52" s="315"/>
    </row>
    <row r="53" spans="1:10" ht="12.75">
      <c r="A53" s="315"/>
      <c r="B53" s="336" t="s">
        <v>456</v>
      </c>
      <c r="C53" s="315"/>
      <c r="D53" s="315"/>
      <c r="E53" s="315"/>
      <c r="F53" s="315"/>
      <c r="G53" s="315"/>
      <c r="H53" s="315"/>
      <c r="I53" s="317"/>
      <c r="J53" s="315"/>
    </row>
    <row r="54" spans="1:10" ht="12.75">
      <c r="A54" s="315"/>
      <c r="B54" s="336" t="s">
        <v>457</v>
      </c>
      <c r="C54" s="315"/>
      <c r="D54" s="315"/>
      <c r="E54" s="315"/>
      <c r="F54" s="315"/>
      <c r="G54" s="315"/>
      <c r="H54" s="315"/>
      <c r="I54" s="317"/>
      <c r="J54" s="315"/>
    </row>
    <row r="55" spans="1:10" ht="12.75">
      <c r="A55" s="315"/>
      <c r="B55" s="336" t="s">
        <v>730</v>
      </c>
      <c r="C55" s="315"/>
      <c r="D55" s="315"/>
      <c r="E55" s="315"/>
      <c r="F55" s="315"/>
      <c r="G55" s="315"/>
      <c r="H55" s="315"/>
      <c r="I55" s="317"/>
      <c r="J55" s="315"/>
    </row>
    <row r="56" spans="1:10" ht="12.75">
      <c r="A56" s="315"/>
      <c r="B56" s="336"/>
      <c r="C56" s="315"/>
      <c r="D56" s="315"/>
      <c r="E56" s="315"/>
      <c r="F56" s="315"/>
      <c r="G56" s="315"/>
      <c r="H56" s="315"/>
      <c r="I56" s="317"/>
      <c r="J56" s="315"/>
    </row>
    <row r="57" spans="1:10" ht="12.75">
      <c r="A57" s="315"/>
      <c r="B57" s="336"/>
      <c r="C57" s="315"/>
      <c r="D57" s="315"/>
      <c r="E57" s="315"/>
      <c r="F57" s="315"/>
      <c r="G57" s="315"/>
      <c r="H57" s="315"/>
      <c r="I57" s="317"/>
      <c r="J57" s="315"/>
    </row>
    <row r="58" spans="1:10" ht="12.75">
      <c r="A58" s="315"/>
      <c r="B58" s="315"/>
      <c r="C58" s="315"/>
      <c r="D58" s="315"/>
      <c r="E58" s="315"/>
      <c r="F58" s="315"/>
      <c r="G58" s="315"/>
      <c r="H58" s="315"/>
      <c r="I58" s="317"/>
      <c r="J58" s="315"/>
    </row>
    <row r="59" spans="1:10" ht="12.75">
      <c r="A59" s="315"/>
      <c r="B59" s="315"/>
      <c r="C59" s="315"/>
      <c r="D59" s="315"/>
      <c r="E59" s="315"/>
      <c r="F59" s="315"/>
      <c r="G59" s="315"/>
      <c r="H59" s="315"/>
      <c r="I59" s="317"/>
      <c r="J59" s="315"/>
    </row>
    <row r="60" spans="1:10" ht="12.75">
      <c r="A60" s="315"/>
      <c r="B60" s="315"/>
      <c r="C60" s="315"/>
      <c r="D60" s="315"/>
      <c r="E60" s="315"/>
      <c r="F60" s="315"/>
      <c r="G60" s="315"/>
      <c r="H60" s="315"/>
      <c r="I60" s="317"/>
      <c r="J60" s="315"/>
    </row>
    <row r="61" spans="1:10" ht="12.75">
      <c r="A61" s="315"/>
      <c r="B61" s="315"/>
      <c r="C61" s="315"/>
      <c r="D61" s="315"/>
      <c r="E61" s="315"/>
      <c r="F61" s="315"/>
      <c r="G61" s="315"/>
      <c r="H61" s="315"/>
      <c r="I61" s="317"/>
      <c r="J61" s="315"/>
    </row>
    <row r="62" spans="1:10" ht="12.75">
      <c r="A62" s="315"/>
      <c r="B62" s="315"/>
      <c r="C62" s="315"/>
      <c r="D62" s="315"/>
      <c r="E62" s="315"/>
      <c r="F62" s="315"/>
      <c r="G62" s="315"/>
      <c r="H62" s="315"/>
      <c r="I62" s="317"/>
      <c r="J62" s="315"/>
    </row>
    <row r="63" spans="1:10" ht="12.75">
      <c r="A63" s="315"/>
      <c r="B63" s="315"/>
      <c r="C63" s="315"/>
      <c r="D63" s="315"/>
      <c r="E63" s="315"/>
      <c r="F63" s="315"/>
      <c r="G63" s="315"/>
      <c r="H63" s="315"/>
      <c r="I63" s="317"/>
      <c r="J63" s="315"/>
    </row>
    <row r="64" spans="1:10" ht="12.75">
      <c r="A64" s="315"/>
      <c r="B64" s="315"/>
      <c r="C64" s="315"/>
      <c r="D64" s="315"/>
      <c r="E64" s="315"/>
      <c r="F64" s="315"/>
      <c r="G64" s="315"/>
      <c r="H64" s="315"/>
      <c r="I64" s="317"/>
      <c r="J64" s="315"/>
    </row>
    <row r="65" spans="1:10" ht="12.75">
      <c r="A65" s="315"/>
      <c r="B65" s="315"/>
      <c r="C65" s="315"/>
      <c r="D65" s="315"/>
      <c r="E65" s="315"/>
      <c r="F65" s="315"/>
      <c r="G65" s="315"/>
      <c r="H65" s="315"/>
      <c r="I65" s="317"/>
      <c r="J65" s="315"/>
    </row>
    <row r="66" spans="1:10" ht="12.75">
      <c r="A66" s="315"/>
      <c r="B66" s="315"/>
      <c r="C66" s="315"/>
      <c r="D66" s="315"/>
      <c r="E66" s="315"/>
      <c r="F66" s="315"/>
      <c r="G66" s="315"/>
      <c r="H66" s="315"/>
      <c r="I66" s="317"/>
      <c r="J66" s="315"/>
    </row>
    <row r="67" spans="1:10" ht="12.75">
      <c r="A67" s="315"/>
      <c r="B67" s="315"/>
      <c r="C67" s="315"/>
      <c r="D67" s="315"/>
      <c r="E67" s="315"/>
      <c r="F67" s="315"/>
      <c r="G67" s="315"/>
      <c r="H67" s="315"/>
      <c r="I67" s="317"/>
      <c r="J67" s="315"/>
    </row>
    <row r="68" spans="1:10" ht="12.75">
      <c r="A68" s="315"/>
      <c r="B68" s="315"/>
      <c r="C68" s="315"/>
      <c r="D68" s="315"/>
      <c r="E68" s="315"/>
      <c r="F68" s="315"/>
      <c r="G68" s="315"/>
      <c r="H68" s="315"/>
      <c r="I68" s="317"/>
      <c r="J68" s="315"/>
    </row>
    <row r="69" spans="1:10" ht="12.75">
      <c r="A69" s="315"/>
      <c r="B69" s="315"/>
      <c r="C69" s="315"/>
      <c r="D69" s="315"/>
      <c r="E69" s="315"/>
      <c r="F69" s="315"/>
      <c r="G69" s="315"/>
      <c r="H69" s="315"/>
      <c r="I69" s="317"/>
      <c r="J69" s="315"/>
    </row>
    <row r="70" spans="1:10" ht="12.75">
      <c r="A70" s="315"/>
      <c r="B70" s="315"/>
      <c r="C70" s="315"/>
      <c r="D70" s="315"/>
      <c r="E70" s="315"/>
      <c r="F70" s="315"/>
      <c r="G70" s="315"/>
      <c r="H70" s="315"/>
      <c r="I70" s="317"/>
      <c r="J70" s="315"/>
    </row>
    <row r="71" spans="1:10" ht="12.75">
      <c r="A71" s="337"/>
      <c r="B71" s="337" t="s">
        <v>459</v>
      </c>
      <c r="C71" s="337" t="str">
        <f>+C4</f>
        <v>JAVNI VODOVOD ''S'' NL DN100</v>
      </c>
      <c r="D71" s="337"/>
      <c r="E71" s="337"/>
      <c r="F71" s="337"/>
      <c r="G71" s="337"/>
      <c r="H71" s="337"/>
      <c r="I71" s="409"/>
      <c r="J71" s="337"/>
    </row>
    <row r="72" spans="1:10" ht="12.75">
      <c r="A72" s="315"/>
      <c r="B72" s="315"/>
      <c r="C72" s="315"/>
      <c r="D72" s="315"/>
      <c r="E72" s="315"/>
      <c r="F72" s="315"/>
      <c r="G72" s="315"/>
      <c r="H72" s="315"/>
      <c r="I72" s="317"/>
      <c r="J72" s="315"/>
    </row>
    <row r="73" spans="1:10" ht="12.75">
      <c r="A73" s="315"/>
      <c r="B73" s="315"/>
      <c r="C73" s="315"/>
      <c r="D73" s="315"/>
      <c r="E73" s="315"/>
      <c r="F73" s="315"/>
      <c r="G73" s="315"/>
      <c r="H73" s="315"/>
      <c r="I73" s="317"/>
      <c r="J73" s="315"/>
    </row>
    <row r="74" spans="1:10" ht="12.75">
      <c r="A74" s="338" t="s">
        <v>460</v>
      </c>
      <c r="B74" s="315"/>
      <c r="C74" s="315"/>
      <c r="D74" s="315"/>
      <c r="E74" s="315"/>
      <c r="F74" s="315"/>
      <c r="G74" s="315"/>
      <c r="H74" s="315"/>
      <c r="I74" s="317"/>
      <c r="J74" s="315"/>
    </row>
    <row r="75" spans="1:10" ht="12.75">
      <c r="A75" s="315"/>
      <c r="B75" s="315"/>
      <c r="C75" s="315"/>
      <c r="D75" s="315"/>
      <c r="E75" s="315"/>
      <c r="F75" s="315"/>
      <c r="G75" s="315"/>
      <c r="H75" s="315"/>
      <c r="I75" s="317"/>
      <c r="J75" s="315"/>
    </row>
    <row r="76" spans="1:10" ht="12.75">
      <c r="A76" s="315" t="s">
        <v>461</v>
      </c>
      <c r="B76" s="315" t="s">
        <v>462</v>
      </c>
      <c r="C76" s="315"/>
      <c r="D76" s="315"/>
      <c r="E76" s="315"/>
      <c r="F76" s="315"/>
      <c r="G76" s="315"/>
      <c r="H76" s="315"/>
      <c r="I76" s="317"/>
      <c r="J76" s="315"/>
    </row>
    <row r="77" spans="1:10" ht="12.75">
      <c r="A77" s="315"/>
      <c r="B77" s="315" t="s">
        <v>463</v>
      </c>
      <c r="C77" s="315"/>
      <c r="D77" s="315"/>
      <c r="E77" s="315"/>
      <c r="F77" s="315"/>
      <c r="G77" s="315"/>
      <c r="H77" s="315"/>
      <c r="I77" s="317"/>
      <c r="J77" s="315"/>
    </row>
    <row r="78" spans="1:10" ht="12.75">
      <c r="A78" s="315"/>
      <c r="B78" s="315" t="s">
        <v>464</v>
      </c>
      <c r="C78" s="315"/>
      <c r="D78" s="315"/>
      <c r="E78" s="315"/>
      <c r="F78" s="315"/>
      <c r="G78" s="315"/>
      <c r="H78" s="315"/>
      <c r="I78" s="317"/>
      <c r="J78" s="315"/>
    </row>
    <row r="79" spans="1:10" ht="12.75">
      <c r="A79" s="315"/>
      <c r="B79" s="315" t="s">
        <v>465</v>
      </c>
      <c r="C79" s="315"/>
      <c r="D79" s="315"/>
      <c r="E79" s="315"/>
      <c r="F79" s="315"/>
      <c r="G79" s="315"/>
      <c r="H79" s="315"/>
      <c r="I79" s="317"/>
      <c r="J79" s="315"/>
    </row>
    <row r="80" spans="1:10" ht="12.75">
      <c r="A80" s="315"/>
      <c r="B80" s="315" t="s">
        <v>466</v>
      </c>
      <c r="C80" s="315"/>
      <c r="D80" s="315"/>
      <c r="E80" s="315"/>
      <c r="F80" s="315"/>
      <c r="G80" s="315"/>
      <c r="H80" s="315"/>
      <c r="I80" s="317"/>
      <c r="J80" s="315"/>
    </row>
    <row r="81" spans="1:10" ht="12.75">
      <c r="A81" s="315"/>
      <c r="B81" s="315" t="s">
        <v>467</v>
      </c>
      <c r="C81" s="315"/>
      <c r="D81" s="315"/>
      <c r="E81" s="315"/>
      <c r="F81" s="315"/>
      <c r="G81" s="315"/>
      <c r="H81" s="315"/>
      <c r="I81" s="317"/>
      <c r="J81" s="315"/>
    </row>
    <row r="82" spans="1:10" ht="12.75">
      <c r="A82" s="315"/>
      <c r="B82" s="315"/>
      <c r="C82" s="315"/>
      <c r="D82" s="315"/>
      <c r="E82" s="315"/>
      <c r="F82" s="315"/>
      <c r="G82" s="315"/>
      <c r="H82" s="315"/>
      <c r="I82" s="317"/>
      <c r="J82" s="315"/>
    </row>
    <row r="83" spans="1:10" ht="12.75">
      <c r="A83" s="315"/>
      <c r="B83" s="315" t="s">
        <v>166</v>
      </c>
      <c r="C83" s="339">
        <v>1</v>
      </c>
      <c r="D83" s="315"/>
      <c r="E83" s="340"/>
      <c r="F83" s="340"/>
      <c r="G83" s="425"/>
      <c r="H83" s="315"/>
      <c r="I83" s="410">
        <f>C83*G83</f>
        <v>0</v>
      </c>
      <c r="J83" s="318" t="s">
        <v>431</v>
      </c>
    </row>
    <row r="84" spans="1:10" ht="12.75">
      <c r="A84" s="315"/>
      <c r="B84" s="315"/>
      <c r="C84" s="339"/>
      <c r="D84" s="315"/>
      <c r="E84" s="340"/>
      <c r="F84" s="340"/>
      <c r="G84" s="342"/>
      <c r="H84" s="315"/>
      <c r="I84" s="410"/>
      <c r="J84" s="318"/>
    </row>
    <row r="85" spans="1:10" ht="12.75">
      <c r="A85" s="315" t="s">
        <v>468</v>
      </c>
      <c r="B85" s="315" t="s">
        <v>469</v>
      </c>
      <c r="C85" s="315"/>
      <c r="D85" s="315"/>
      <c r="E85" s="315"/>
      <c r="F85" s="315"/>
      <c r="G85" s="315"/>
      <c r="H85" s="315"/>
      <c r="I85" s="317"/>
      <c r="J85" s="315"/>
    </row>
    <row r="86" spans="1:10" ht="12.75">
      <c r="A86" s="315"/>
      <c r="B86" s="315" t="s">
        <v>470</v>
      </c>
      <c r="C86" s="315"/>
      <c r="D86" s="315"/>
      <c r="E86" s="315"/>
      <c r="F86" s="315"/>
      <c r="G86" s="315"/>
      <c r="H86" s="315"/>
      <c r="I86" s="317"/>
      <c r="J86" s="315"/>
    </row>
    <row r="87" spans="1:10" ht="12.75">
      <c r="A87" s="315"/>
      <c r="B87" s="315" t="s">
        <v>471</v>
      </c>
      <c r="C87" s="315"/>
      <c r="D87" s="315"/>
      <c r="E87" s="315"/>
      <c r="F87" s="315"/>
      <c r="G87" s="315"/>
      <c r="H87" s="315"/>
      <c r="I87" s="317"/>
      <c r="J87" s="315"/>
    </row>
    <row r="88" spans="1:10" ht="12.75">
      <c r="A88" s="315"/>
      <c r="B88" s="315"/>
      <c r="C88" s="315"/>
      <c r="D88" s="315"/>
      <c r="E88" s="315"/>
      <c r="F88" s="315"/>
      <c r="G88" s="315"/>
      <c r="H88" s="315"/>
      <c r="I88" s="317"/>
      <c r="J88" s="315"/>
    </row>
    <row r="89" spans="1:10" ht="12.75">
      <c r="A89" s="315"/>
      <c r="B89" s="315" t="s">
        <v>19</v>
      </c>
      <c r="C89" s="343">
        <v>3</v>
      </c>
      <c r="D89" s="315"/>
      <c r="E89" s="340"/>
      <c r="F89" s="340"/>
      <c r="G89" s="426"/>
      <c r="H89" s="315"/>
      <c r="I89" s="410">
        <f>+G89*C89</f>
        <v>0</v>
      </c>
      <c r="J89" s="318" t="s">
        <v>431</v>
      </c>
    </row>
    <row r="90" spans="1:10" ht="12.75">
      <c r="A90" s="315"/>
      <c r="B90" s="315"/>
      <c r="C90" s="343"/>
      <c r="D90" s="315"/>
      <c r="E90" s="340"/>
      <c r="F90" s="340"/>
      <c r="G90" s="342"/>
      <c r="H90" s="315"/>
      <c r="I90" s="410"/>
      <c r="J90" s="315"/>
    </row>
    <row r="91" spans="1:10" ht="12.75">
      <c r="A91" s="315" t="s">
        <v>472</v>
      </c>
      <c r="B91" s="315" t="s">
        <v>473</v>
      </c>
      <c r="C91" s="315"/>
      <c r="D91" s="315"/>
      <c r="E91" s="315"/>
      <c r="F91" s="315"/>
      <c r="G91" s="315"/>
      <c r="H91" s="315"/>
      <c r="I91" s="317"/>
      <c r="J91" s="315"/>
    </row>
    <row r="92" spans="1:10" ht="12.75">
      <c r="A92" s="315"/>
      <c r="B92" s="315" t="s">
        <v>474</v>
      </c>
      <c r="C92" s="315"/>
      <c r="D92" s="315"/>
      <c r="E92" s="315"/>
      <c r="F92" s="315"/>
      <c r="G92" s="315"/>
      <c r="H92" s="315"/>
      <c r="I92" s="317"/>
      <c r="J92" s="315"/>
    </row>
    <row r="93" spans="1:10" ht="12.75">
      <c r="A93" s="315"/>
      <c r="B93" s="315" t="s">
        <v>475</v>
      </c>
      <c r="C93" s="315"/>
      <c r="D93" s="315"/>
      <c r="E93" s="315"/>
      <c r="F93" s="315"/>
      <c r="G93" s="315"/>
      <c r="H93" s="315"/>
      <c r="I93" s="317"/>
      <c r="J93" s="315"/>
    </row>
    <row r="94" spans="1:10" ht="12.75">
      <c r="A94" s="315"/>
      <c r="B94" s="315" t="s">
        <v>476</v>
      </c>
      <c r="C94" s="315"/>
      <c r="D94" s="315"/>
      <c r="E94" s="315"/>
      <c r="F94" s="315"/>
      <c r="G94" s="315"/>
      <c r="H94" s="315"/>
      <c r="I94" s="317"/>
      <c r="J94" s="315"/>
    </row>
    <row r="95" spans="1:10" ht="12.75">
      <c r="A95" s="315"/>
      <c r="B95" s="315" t="s">
        <v>477</v>
      </c>
      <c r="C95" s="315"/>
      <c r="D95" s="339">
        <v>70</v>
      </c>
      <c r="E95" s="315"/>
      <c r="F95" s="315"/>
      <c r="G95" s="315"/>
      <c r="H95" s="315"/>
      <c r="I95" s="317"/>
      <c r="J95" s="315"/>
    </row>
    <row r="96" spans="1:10" ht="12.75">
      <c r="A96" s="315"/>
      <c r="B96" s="315" t="s">
        <v>479</v>
      </c>
      <c r="C96" s="339">
        <v>65</v>
      </c>
      <c r="D96" s="315"/>
      <c r="E96" s="340"/>
      <c r="F96" s="340"/>
      <c r="G96" s="426"/>
      <c r="H96" s="315"/>
      <c r="I96" s="410">
        <f>+G96*C96</f>
        <v>0</v>
      </c>
      <c r="J96" s="318" t="s">
        <v>431</v>
      </c>
    </row>
    <row r="97" spans="1:10" ht="12.75">
      <c r="A97" s="315"/>
      <c r="B97" s="315"/>
      <c r="C97" s="339"/>
      <c r="D97" s="315"/>
      <c r="E97" s="340"/>
      <c r="F97" s="340"/>
      <c r="G97" s="344"/>
      <c r="H97" s="315"/>
      <c r="I97" s="410"/>
      <c r="J97" s="315"/>
    </row>
    <row r="98" spans="1:10" ht="12.75">
      <c r="A98" s="315" t="s">
        <v>481</v>
      </c>
      <c r="B98" s="315" t="s">
        <v>482</v>
      </c>
      <c r="C98" s="315"/>
      <c r="D98" s="315"/>
      <c r="E98" s="315"/>
      <c r="F98" s="315"/>
      <c r="G98" s="315"/>
      <c r="H98" s="315"/>
      <c r="I98" s="317"/>
      <c r="J98" s="315"/>
    </row>
    <row r="99" spans="1:10" ht="12.75">
      <c r="A99" s="315"/>
      <c r="B99" s="315"/>
      <c r="C99" s="315"/>
      <c r="D99" s="315"/>
      <c r="E99" s="315"/>
      <c r="F99" s="315"/>
      <c r="G99" s="315"/>
      <c r="H99" s="315"/>
      <c r="I99" s="317"/>
      <c r="J99" s="315"/>
    </row>
    <row r="100" spans="1:10" ht="12.75">
      <c r="A100" s="315"/>
      <c r="B100" s="315" t="s">
        <v>37</v>
      </c>
      <c r="C100" s="339">
        <v>2</v>
      </c>
      <c r="D100" s="315"/>
      <c r="E100" s="340"/>
      <c r="F100" s="340"/>
      <c r="G100" s="426"/>
      <c r="H100" s="315"/>
      <c r="I100" s="410">
        <f>+G100*C100</f>
        <v>0</v>
      </c>
      <c r="J100" s="318" t="s">
        <v>431</v>
      </c>
    </row>
    <row r="101" spans="1:10" ht="12.75">
      <c r="A101" s="315"/>
      <c r="B101" s="315"/>
      <c r="C101" s="339"/>
      <c r="D101" s="315"/>
      <c r="E101" s="340"/>
      <c r="F101" s="340"/>
      <c r="G101" s="344"/>
      <c r="H101" s="315"/>
      <c r="I101" s="410"/>
      <c r="J101" s="315"/>
    </row>
    <row r="102" spans="1:10" ht="12.75">
      <c r="A102" s="315" t="s">
        <v>483</v>
      </c>
      <c r="B102" s="315" t="s">
        <v>484</v>
      </c>
      <c r="C102" s="315"/>
      <c r="D102" s="315"/>
      <c r="E102" s="315"/>
      <c r="F102" s="315"/>
      <c r="G102" s="315"/>
      <c r="H102" s="315"/>
      <c r="I102" s="317"/>
      <c r="J102" s="315"/>
    </row>
    <row r="103" spans="1:10" ht="12.75">
      <c r="A103" s="315"/>
      <c r="B103" s="315" t="s">
        <v>485</v>
      </c>
      <c r="C103" s="315"/>
      <c r="D103" s="315"/>
      <c r="E103" s="315"/>
      <c r="F103" s="315"/>
      <c r="G103" s="315"/>
      <c r="H103" s="315"/>
      <c r="I103" s="317"/>
      <c r="J103" s="315"/>
    </row>
    <row r="104" spans="1:10" ht="12.75">
      <c r="A104" s="315"/>
      <c r="B104" s="315"/>
      <c r="C104" s="315"/>
      <c r="D104" s="315"/>
      <c r="E104" s="315"/>
      <c r="F104" s="315"/>
      <c r="G104" s="315"/>
      <c r="H104" s="315"/>
      <c r="I104" s="317"/>
      <c r="J104" s="315"/>
    </row>
    <row r="105" spans="1:10" ht="12.75">
      <c r="A105" s="315"/>
      <c r="B105" s="315" t="s">
        <v>249</v>
      </c>
      <c r="C105" s="345">
        <v>48.51</v>
      </c>
      <c r="D105" s="315"/>
      <c r="E105" s="340"/>
      <c r="F105" s="340"/>
      <c r="G105" s="426"/>
      <c r="H105" s="315"/>
      <c r="I105" s="410">
        <f>+G105*C105</f>
        <v>0</v>
      </c>
      <c r="J105" s="318" t="s">
        <v>431</v>
      </c>
    </row>
    <row r="106" spans="1:10" ht="12.75">
      <c r="A106" s="315"/>
      <c r="B106" s="315"/>
      <c r="C106" s="345"/>
      <c r="D106" s="315"/>
      <c r="E106" s="340"/>
      <c r="F106" s="340"/>
      <c r="G106" s="342"/>
      <c r="H106" s="315"/>
      <c r="I106" s="410"/>
      <c r="J106" s="318"/>
    </row>
    <row r="107" spans="1:10" ht="12.75">
      <c r="A107" s="315" t="s">
        <v>486</v>
      </c>
      <c r="B107" s="315" t="s">
        <v>487</v>
      </c>
      <c r="C107" s="315"/>
      <c r="D107" s="315"/>
      <c r="E107" s="315"/>
      <c r="F107" s="315"/>
      <c r="G107" s="315"/>
      <c r="H107" s="315"/>
      <c r="I107" s="317"/>
      <c r="J107" s="315"/>
    </row>
    <row r="108" spans="1:10" ht="12.75">
      <c r="A108" s="315"/>
      <c r="B108" s="315" t="s">
        <v>480</v>
      </c>
      <c r="C108" s="315"/>
      <c r="D108" s="315"/>
      <c r="E108" s="315"/>
      <c r="F108" s="315"/>
      <c r="G108" s="315"/>
      <c r="H108" s="315"/>
      <c r="I108" s="317"/>
      <c r="J108" s="315"/>
    </row>
    <row r="109" spans="1:10" ht="12.75">
      <c r="A109" s="315"/>
      <c r="B109" s="315"/>
      <c r="C109" s="315"/>
      <c r="D109" s="315"/>
      <c r="E109" s="315"/>
      <c r="F109" s="315"/>
      <c r="G109" s="315"/>
      <c r="H109" s="315"/>
      <c r="I109" s="317"/>
      <c r="J109" s="315"/>
    </row>
    <row r="110" spans="1:10" ht="12.75">
      <c r="A110" s="315"/>
      <c r="B110" s="315" t="s">
        <v>479</v>
      </c>
      <c r="C110" s="339">
        <v>5.25110373654841</v>
      </c>
      <c r="D110" s="315"/>
      <c r="E110" s="340"/>
      <c r="F110" s="340"/>
      <c r="G110" s="426"/>
      <c r="H110" s="315"/>
      <c r="I110" s="410">
        <f>+G110*C110</f>
        <v>0</v>
      </c>
      <c r="J110" s="318" t="s">
        <v>431</v>
      </c>
    </row>
    <row r="111" spans="1:10" ht="12.75">
      <c r="A111" s="315"/>
      <c r="B111" s="315"/>
      <c r="C111" s="345"/>
      <c r="D111" s="315"/>
      <c r="E111" s="340"/>
      <c r="F111" s="340"/>
      <c r="G111" s="342"/>
      <c r="H111" s="315"/>
      <c r="I111" s="410"/>
      <c r="J111" s="318"/>
    </row>
    <row r="112" spans="1:10" ht="12.75">
      <c r="A112" s="315" t="s">
        <v>488</v>
      </c>
      <c r="B112" s="315" t="s">
        <v>489</v>
      </c>
      <c r="C112" s="315"/>
      <c r="D112" s="315"/>
      <c r="E112" s="315"/>
      <c r="F112" s="315"/>
      <c r="G112" s="315"/>
      <c r="H112" s="315"/>
      <c r="I112" s="317"/>
      <c r="J112" s="315"/>
    </row>
    <row r="113" spans="1:10" ht="12.75">
      <c r="A113" s="315"/>
      <c r="B113" s="315" t="s">
        <v>490</v>
      </c>
      <c r="C113" s="315"/>
      <c r="D113" s="315"/>
      <c r="E113" s="315"/>
      <c r="F113" s="315"/>
      <c r="G113" s="315"/>
      <c r="H113" s="315"/>
      <c r="I113" s="317"/>
      <c r="J113" s="315"/>
    </row>
    <row r="114" spans="1:10" ht="12.75">
      <c r="A114" s="315"/>
      <c r="B114" s="315" t="s">
        <v>491</v>
      </c>
      <c r="C114" s="315"/>
      <c r="D114" s="315"/>
      <c r="E114" s="315"/>
      <c r="F114" s="315"/>
      <c r="G114" s="315"/>
      <c r="H114" s="315"/>
      <c r="I114" s="317"/>
      <c r="J114" s="315"/>
    </row>
    <row r="115" spans="1:10" ht="12.75">
      <c r="A115" s="315"/>
      <c r="B115" s="315" t="s">
        <v>492</v>
      </c>
      <c r="C115" s="315"/>
      <c r="D115" s="315"/>
      <c r="E115" s="315"/>
      <c r="F115" s="315"/>
      <c r="G115" s="315"/>
      <c r="H115" s="315"/>
      <c r="I115" s="317"/>
      <c r="J115" s="315"/>
    </row>
    <row r="116" spans="1:10" ht="12.75">
      <c r="A116" s="315"/>
      <c r="B116" s="315" t="s">
        <v>493</v>
      </c>
      <c r="C116" s="315"/>
      <c r="D116" s="315"/>
      <c r="E116" s="315"/>
      <c r="F116" s="315"/>
      <c r="G116" s="315"/>
      <c r="H116" s="315"/>
      <c r="I116" s="317"/>
      <c r="J116" s="315"/>
    </row>
    <row r="117" spans="1:10" ht="12.75">
      <c r="A117" s="315"/>
      <c r="B117" s="315" t="s">
        <v>494</v>
      </c>
      <c r="C117" s="315"/>
      <c r="D117" s="315"/>
      <c r="E117" s="315"/>
      <c r="F117" s="315"/>
      <c r="G117" s="315"/>
      <c r="H117" s="315"/>
      <c r="I117" s="317"/>
      <c r="J117" s="315"/>
    </row>
    <row r="118" spans="1:10" ht="12.75">
      <c r="A118" s="315"/>
      <c r="B118" s="315" t="s">
        <v>495</v>
      </c>
      <c r="C118" s="315"/>
      <c r="D118" s="315"/>
      <c r="E118" s="315"/>
      <c r="F118" s="315"/>
      <c r="G118" s="315"/>
      <c r="H118" s="315"/>
      <c r="I118" s="317"/>
      <c r="J118" s="315"/>
    </row>
    <row r="119" spans="1:10" ht="12.75">
      <c r="A119" s="315"/>
      <c r="B119" s="315" t="s">
        <v>496</v>
      </c>
      <c r="C119" s="315"/>
      <c r="D119" s="315"/>
      <c r="E119" s="315"/>
      <c r="F119" s="315"/>
      <c r="G119" s="315"/>
      <c r="H119" s="315"/>
      <c r="I119" s="317"/>
      <c r="J119" s="315"/>
    </row>
    <row r="120" spans="1:10" ht="12.75">
      <c r="A120" s="315"/>
      <c r="B120" s="315" t="s">
        <v>497</v>
      </c>
      <c r="C120" s="315"/>
      <c r="D120" s="315"/>
      <c r="E120" s="315"/>
      <c r="F120" s="315"/>
      <c r="G120" s="315"/>
      <c r="H120" s="315"/>
      <c r="I120" s="317"/>
      <c r="J120" s="315"/>
    </row>
    <row r="121" spans="1:10" ht="12.75">
      <c r="A121" s="315"/>
      <c r="B121" s="315" t="s">
        <v>498</v>
      </c>
      <c r="C121" s="315"/>
      <c r="D121" s="315"/>
      <c r="E121" s="315"/>
      <c r="F121" s="315"/>
      <c r="G121" s="315"/>
      <c r="H121" s="315"/>
      <c r="I121" s="317"/>
      <c r="J121" s="315"/>
    </row>
    <row r="122" spans="1:10" ht="12.75">
      <c r="A122" s="315"/>
      <c r="B122" s="315" t="s">
        <v>499</v>
      </c>
      <c r="C122" s="315"/>
      <c r="D122" s="315"/>
      <c r="E122" s="315"/>
      <c r="F122" s="315"/>
      <c r="G122" s="315"/>
      <c r="H122" s="315"/>
      <c r="I122" s="317"/>
      <c r="J122" s="315"/>
    </row>
    <row r="123" spans="1:10" ht="12.75">
      <c r="A123" s="315"/>
      <c r="B123" s="315"/>
      <c r="C123" s="315"/>
      <c r="D123" s="315"/>
      <c r="E123" s="315"/>
      <c r="F123" s="315"/>
      <c r="G123" s="315"/>
      <c r="H123" s="315"/>
      <c r="I123" s="317"/>
      <c r="J123" s="315"/>
    </row>
    <row r="124" spans="1:10" ht="12.75">
      <c r="A124" s="315"/>
      <c r="B124" s="315" t="s">
        <v>479</v>
      </c>
      <c r="C124" s="339">
        <v>20.55455604822616</v>
      </c>
      <c r="D124" s="315"/>
      <c r="E124" s="340"/>
      <c r="F124" s="340"/>
      <c r="G124" s="426"/>
      <c r="H124" s="315"/>
      <c r="I124" s="410">
        <f>+G124*C124</f>
        <v>0</v>
      </c>
      <c r="J124" s="318" t="s">
        <v>431</v>
      </c>
    </row>
    <row r="125" spans="1:10" ht="12.75">
      <c r="A125" s="315"/>
      <c r="B125" s="315"/>
      <c r="C125" s="339"/>
      <c r="D125" s="315"/>
      <c r="E125" s="340"/>
      <c r="F125" s="340"/>
      <c r="G125" s="342"/>
      <c r="H125" s="315"/>
      <c r="I125" s="410"/>
      <c r="J125" s="315"/>
    </row>
    <row r="126" spans="1:10" ht="12.75">
      <c r="A126" s="315" t="s">
        <v>500</v>
      </c>
      <c r="B126" s="315" t="s">
        <v>501</v>
      </c>
      <c r="C126" s="315"/>
      <c r="D126" s="315"/>
      <c r="E126" s="315"/>
      <c r="F126" s="315"/>
      <c r="G126" s="315"/>
      <c r="H126" s="315"/>
      <c r="I126" s="317"/>
      <c r="J126" s="315"/>
    </row>
    <row r="127" spans="1:10" ht="12.75">
      <c r="A127" s="315"/>
      <c r="B127" s="315" t="s">
        <v>502</v>
      </c>
      <c r="C127" s="315"/>
      <c r="D127" s="315"/>
      <c r="E127" s="315"/>
      <c r="F127" s="315"/>
      <c r="G127" s="315"/>
      <c r="H127" s="315"/>
      <c r="I127" s="317"/>
      <c r="J127" s="315"/>
    </row>
    <row r="128" spans="1:10" ht="12.75">
      <c r="A128" s="315"/>
      <c r="B128" s="315" t="s">
        <v>503</v>
      </c>
      <c r="C128" s="315"/>
      <c r="D128" s="315"/>
      <c r="E128" s="315"/>
      <c r="F128" s="315"/>
      <c r="G128" s="315"/>
      <c r="H128" s="315"/>
      <c r="I128" s="317"/>
      <c r="J128" s="315"/>
    </row>
    <row r="129" spans="1:10" ht="12.75">
      <c r="A129" s="315"/>
      <c r="B129" s="315"/>
      <c r="C129" s="315"/>
      <c r="D129" s="315"/>
      <c r="E129" s="315"/>
      <c r="F129" s="315"/>
      <c r="G129" s="315"/>
      <c r="H129" s="315"/>
      <c r="I129" s="317"/>
      <c r="J129" s="315"/>
    </row>
    <row r="130" spans="1:10" ht="12.75">
      <c r="A130" s="315"/>
      <c r="B130" s="315" t="s">
        <v>479</v>
      </c>
      <c r="C130" s="339">
        <v>37.60696790888801</v>
      </c>
      <c r="D130" s="315"/>
      <c r="E130" s="340"/>
      <c r="F130" s="340"/>
      <c r="G130" s="426"/>
      <c r="H130" s="315"/>
      <c r="I130" s="410">
        <f>+G130*C130</f>
        <v>0</v>
      </c>
      <c r="J130" s="318" t="s">
        <v>431</v>
      </c>
    </row>
    <row r="131" spans="1:10" ht="12.75">
      <c r="A131" s="315"/>
      <c r="B131" s="315"/>
      <c r="C131" s="339"/>
      <c r="D131" s="315"/>
      <c r="E131" s="340"/>
      <c r="F131" s="340"/>
      <c r="G131" s="344"/>
      <c r="H131" s="315"/>
      <c r="I131" s="410"/>
      <c r="J131" s="315"/>
    </row>
    <row r="132" spans="1:10" ht="12.75">
      <c r="A132" s="315"/>
      <c r="B132" s="315"/>
      <c r="C132" s="343"/>
      <c r="D132" s="315"/>
      <c r="E132" s="340"/>
      <c r="F132" s="340"/>
      <c r="G132" s="342"/>
      <c r="H132" s="315"/>
      <c r="I132" s="410"/>
      <c r="J132" s="315"/>
    </row>
    <row r="133" spans="1:10" ht="12.75">
      <c r="A133" s="315" t="s">
        <v>504</v>
      </c>
      <c r="B133" s="315" t="s">
        <v>514</v>
      </c>
      <c r="C133" s="339"/>
      <c r="D133" s="315"/>
      <c r="E133" s="340"/>
      <c r="F133" s="315"/>
      <c r="G133" s="344"/>
      <c r="H133" s="315"/>
      <c r="I133" s="410"/>
      <c r="J133" s="318"/>
    </row>
    <row r="134" spans="1:10" ht="12.75">
      <c r="A134" s="315"/>
      <c r="B134" s="315"/>
      <c r="C134" s="339"/>
      <c r="D134" s="315"/>
      <c r="E134" s="340"/>
      <c r="F134" s="315"/>
      <c r="G134" s="344"/>
      <c r="H134" s="315"/>
      <c r="I134" s="410"/>
      <c r="J134" s="318"/>
    </row>
    <row r="135" spans="1:10" ht="12.75">
      <c r="A135" s="315"/>
      <c r="B135" s="315" t="s">
        <v>515</v>
      </c>
      <c r="C135" s="343">
        <v>3</v>
      </c>
      <c r="D135" s="315" t="s">
        <v>133</v>
      </c>
      <c r="E135" s="340"/>
      <c r="F135" s="340"/>
      <c r="G135" s="426"/>
      <c r="H135" s="315"/>
      <c r="I135" s="410">
        <f>+G135*C135</f>
        <v>0</v>
      </c>
      <c r="J135" s="318" t="s">
        <v>431</v>
      </c>
    </row>
    <row r="136" spans="1:10" ht="12.75">
      <c r="A136" s="315"/>
      <c r="B136" s="362"/>
      <c r="C136" s="339"/>
      <c r="D136" s="315"/>
      <c r="E136" s="340"/>
      <c r="F136" s="357"/>
      <c r="G136" s="342"/>
      <c r="H136" s="359"/>
      <c r="I136" s="410"/>
      <c r="J136" s="358"/>
    </row>
    <row r="137" spans="1:10" ht="12.75">
      <c r="A137" s="315" t="s">
        <v>513</v>
      </c>
      <c r="B137" s="315" t="s">
        <v>517</v>
      </c>
      <c r="C137" s="343"/>
      <c r="D137" s="315"/>
      <c r="E137" s="340"/>
      <c r="F137" s="340"/>
      <c r="G137" s="363"/>
      <c r="H137" s="315"/>
      <c r="I137" s="410"/>
      <c r="J137" s="318"/>
    </row>
    <row r="138" spans="1:10" ht="12.75">
      <c r="A138" s="315"/>
      <c r="B138" s="315" t="s">
        <v>518</v>
      </c>
      <c r="C138" s="343"/>
      <c r="D138" s="315"/>
      <c r="E138" s="340"/>
      <c r="F138" s="340"/>
      <c r="G138" s="363"/>
      <c r="H138" s="315"/>
      <c r="I138" s="410"/>
      <c r="J138" s="318"/>
    </row>
    <row r="139" spans="1:10" ht="12.75">
      <c r="A139" s="315"/>
      <c r="B139" s="315" t="s">
        <v>519</v>
      </c>
      <c r="C139" s="343"/>
      <c r="D139" s="315"/>
      <c r="E139" s="340"/>
      <c r="F139" s="340"/>
      <c r="G139" s="363"/>
      <c r="H139" s="315"/>
      <c r="I139" s="410"/>
      <c r="J139" s="318"/>
    </row>
    <row r="140" spans="1:10" ht="12.75">
      <c r="A140" s="315"/>
      <c r="B140" s="315"/>
      <c r="C140" s="343"/>
      <c r="D140" s="315"/>
      <c r="E140" s="340"/>
      <c r="F140" s="340"/>
      <c r="G140" s="363"/>
      <c r="H140" s="315"/>
      <c r="I140" s="410"/>
      <c r="J140" s="318"/>
    </row>
    <row r="141" spans="1:10" ht="12.75">
      <c r="A141" s="315"/>
      <c r="B141" s="315" t="s">
        <v>19</v>
      </c>
      <c r="C141" s="343">
        <v>3</v>
      </c>
      <c r="D141" s="315"/>
      <c r="E141" s="340"/>
      <c r="F141" s="340"/>
      <c r="G141" s="426"/>
      <c r="H141" s="315"/>
      <c r="I141" s="410">
        <f>+G141*C141</f>
        <v>0</v>
      </c>
      <c r="J141" s="318" t="s">
        <v>431</v>
      </c>
    </row>
    <row r="142" spans="1:10" ht="12.75">
      <c r="A142" s="315"/>
      <c r="B142" s="362"/>
      <c r="C142" s="339"/>
      <c r="D142" s="315"/>
      <c r="E142" s="340"/>
      <c r="F142" s="357"/>
      <c r="G142" s="342"/>
      <c r="H142" s="359"/>
      <c r="I142" s="410"/>
      <c r="J142" s="358"/>
    </row>
    <row r="143" spans="1:10" ht="12.75">
      <c r="A143" s="315" t="s">
        <v>516</v>
      </c>
      <c r="B143" s="315" t="s">
        <v>521</v>
      </c>
      <c r="C143" s="339"/>
      <c r="D143" s="315"/>
      <c r="E143" s="340"/>
      <c r="F143" s="315"/>
      <c r="G143" s="344"/>
      <c r="H143" s="315"/>
      <c r="I143" s="410"/>
      <c r="J143" s="318"/>
    </row>
    <row r="144" spans="1:10" ht="12.75">
      <c r="A144" s="315"/>
      <c r="B144" s="315" t="s">
        <v>522</v>
      </c>
      <c r="C144" s="339"/>
      <c r="D144" s="315"/>
      <c r="E144" s="340"/>
      <c r="F144" s="315"/>
      <c r="G144" s="344"/>
      <c r="H144" s="315"/>
      <c r="I144" s="410"/>
      <c r="J144" s="318"/>
    </row>
    <row r="145" spans="1:10" ht="12.75">
      <c r="A145" s="315"/>
      <c r="B145" s="315"/>
      <c r="C145" s="339"/>
      <c r="D145" s="315"/>
      <c r="E145" s="340"/>
      <c r="F145" s="315"/>
      <c r="G145" s="344"/>
      <c r="H145" s="315"/>
      <c r="I145" s="410"/>
      <c r="J145" s="318"/>
    </row>
    <row r="146" spans="1:10" ht="12.75">
      <c r="A146" s="315"/>
      <c r="B146" s="315" t="s">
        <v>166</v>
      </c>
      <c r="C146" s="339">
        <v>1</v>
      </c>
      <c r="D146" s="315"/>
      <c r="E146" s="340"/>
      <c r="F146" s="315"/>
      <c r="G146" s="425"/>
      <c r="H146" s="315"/>
      <c r="I146" s="410">
        <f>C146*G146</f>
        <v>0</v>
      </c>
      <c r="J146" s="318" t="s">
        <v>431</v>
      </c>
    </row>
    <row r="147" spans="1:10" ht="13.5" thickBot="1">
      <c r="A147" s="374"/>
      <c r="B147" s="374"/>
      <c r="C147" s="375"/>
      <c r="D147" s="374"/>
      <c r="E147" s="376"/>
      <c r="F147" s="376"/>
      <c r="G147" s="377"/>
      <c r="H147" s="374"/>
      <c r="I147" s="411"/>
      <c r="J147" s="374"/>
    </row>
    <row r="148" spans="1:10" ht="12.75">
      <c r="A148" s="315"/>
      <c r="B148" s="364" t="s">
        <v>524</v>
      </c>
      <c r="C148" s="365"/>
      <c r="D148" s="366"/>
      <c r="E148" s="367"/>
      <c r="F148" s="367"/>
      <c r="G148" s="368"/>
      <c r="H148" s="366"/>
      <c r="I148" s="412">
        <f>+((SUM(I83:I146)))</f>
        <v>0</v>
      </c>
      <c r="J148" s="370" t="s">
        <v>431</v>
      </c>
    </row>
    <row r="149" spans="1:10" ht="12.75">
      <c r="A149" s="315"/>
      <c r="B149" s="315"/>
      <c r="C149" s="343"/>
      <c r="D149" s="315"/>
      <c r="E149" s="340"/>
      <c r="F149" s="340"/>
      <c r="G149" s="371"/>
      <c r="H149" s="315"/>
      <c r="I149" s="413"/>
      <c r="J149" s="315"/>
    </row>
    <row r="150" spans="1:10" ht="12.75">
      <c r="A150" s="315"/>
      <c r="B150" s="315"/>
      <c r="C150" s="343"/>
      <c r="D150" s="315"/>
      <c r="E150" s="340"/>
      <c r="F150" s="340"/>
      <c r="G150" s="371"/>
      <c r="H150" s="315"/>
      <c r="I150" s="413"/>
      <c r="J150" s="315"/>
    </row>
    <row r="151" spans="1:10" ht="12.75">
      <c r="A151" s="338" t="s">
        <v>525</v>
      </c>
      <c r="B151" s="315"/>
      <c r="C151" s="343"/>
      <c r="D151" s="315"/>
      <c r="E151" s="340"/>
      <c r="F151" s="340"/>
      <c r="G151" s="342"/>
      <c r="H151" s="315"/>
      <c r="I151" s="410"/>
      <c r="J151" s="315"/>
    </row>
    <row r="152" spans="1:10" ht="12.75">
      <c r="A152" s="315"/>
      <c r="B152" s="315"/>
      <c r="C152" s="343"/>
      <c r="D152" s="315"/>
      <c r="E152" s="340"/>
      <c r="F152" s="340"/>
      <c r="G152" s="342"/>
      <c r="H152" s="315"/>
      <c r="I152" s="410"/>
      <c r="J152" s="315"/>
    </row>
    <row r="153" spans="1:10" ht="12.75">
      <c r="A153" s="315" t="s">
        <v>526</v>
      </c>
      <c r="B153" s="315" t="s">
        <v>527</v>
      </c>
      <c r="C153" s="315"/>
      <c r="D153" s="315"/>
      <c r="E153" s="315"/>
      <c r="F153" s="315"/>
      <c r="G153" s="315"/>
      <c r="H153" s="315"/>
      <c r="I153" s="317"/>
      <c r="J153" s="315"/>
    </row>
    <row r="154" spans="1:10" ht="12.75">
      <c r="A154" s="315"/>
      <c r="B154" s="315" t="s">
        <v>528</v>
      </c>
      <c r="C154" s="315"/>
      <c r="D154" s="315"/>
      <c r="E154" s="315"/>
      <c r="F154" s="315"/>
      <c r="G154" s="315"/>
      <c r="H154" s="315"/>
      <c r="I154" s="317"/>
      <c r="J154" s="315"/>
    </row>
    <row r="155" spans="1:10" ht="12.75">
      <c r="A155" s="315"/>
      <c r="B155" s="315" t="s">
        <v>529</v>
      </c>
      <c r="C155" s="315"/>
      <c r="D155" s="315"/>
      <c r="E155" s="315"/>
      <c r="F155" s="315"/>
      <c r="G155" s="315"/>
      <c r="H155" s="315"/>
      <c r="I155" s="317"/>
      <c r="J155" s="315"/>
    </row>
    <row r="156" spans="1:10" ht="12.75">
      <c r="A156" s="315"/>
      <c r="B156" s="315" t="s">
        <v>530</v>
      </c>
      <c r="C156" s="315"/>
      <c r="D156" s="315"/>
      <c r="E156" s="315"/>
      <c r="F156" s="315"/>
      <c r="G156" s="315"/>
      <c r="H156" s="315"/>
      <c r="I156" s="317"/>
      <c r="J156" s="315"/>
    </row>
    <row r="157" spans="1:10" ht="12.75">
      <c r="A157" s="315"/>
      <c r="B157" s="315" t="s">
        <v>531</v>
      </c>
      <c r="C157" s="315"/>
      <c r="D157" s="315"/>
      <c r="E157" s="315"/>
      <c r="F157" s="315"/>
      <c r="G157" s="315"/>
      <c r="H157" s="315"/>
      <c r="I157" s="317"/>
      <c r="J157" s="315"/>
    </row>
    <row r="158" spans="1:10" ht="12.75">
      <c r="A158" s="315"/>
      <c r="B158" s="315" t="s">
        <v>532</v>
      </c>
      <c r="C158" s="315"/>
      <c r="D158" s="315"/>
      <c r="E158" s="315"/>
      <c r="F158" s="315"/>
      <c r="G158" s="315"/>
      <c r="H158" s="315"/>
      <c r="I158" s="317"/>
      <c r="J158" s="315"/>
    </row>
    <row r="159" spans="1:10" ht="12.75">
      <c r="A159" s="315"/>
      <c r="B159" s="315" t="s">
        <v>533</v>
      </c>
      <c r="C159" s="315"/>
      <c r="D159" s="315"/>
      <c r="E159" s="315"/>
      <c r="F159" s="315"/>
      <c r="G159" s="315"/>
      <c r="H159" s="315"/>
      <c r="I159" s="317"/>
      <c r="J159" s="315"/>
    </row>
    <row r="160" spans="1:10" ht="12.75">
      <c r="A160" s="315"/>
      <c r="B160" s="315"/>
      <c r="C160" s="315"/>
      <c r="D160" s="315"/>
      <c r="E160" s="315"/>
      <c r="F160" s="315"/>
      <c r="G160" s="315"/>
      <c r="H160" s="315"/>
      <c r="I160" s="317"/>
      <c r="J160" s="315"/>
    </row>
    <row r="161" spans="1:10" ht="12.75">
      <c r="A161" s="315"/>
      <c r="B161" s="315" t="s">
        <v>19</v>
      </c>
      <c r="C161" s="340">
        <v>3</v>
      </c>
      <c r="D161" s="315" t="s">
        <v>534</v>
      </c>
      <c r="E161" s="315"/>
      <c r="F161" s="315"/>
      <c r="G161" s="428"/>
      <c r="H161" s="315"/>
      <c r="I161" s="317">
        <f>C161*G161</f>
        <v>0</v>
      </c>
      <c r="J161" s="315"/>
    </row>
    <row r="162" spans="1:10" ht="12.75">
      <c r="A162" s="315"/>
      <c r="B162" s="315" t="s">
        <v>133</v>
      </c>
      <c r="C162" s="344">
        <f>+B214</f>
        <v>69.3</v>
      </c>
      <c r="D162" s="315" t="s">
        <v>535</v>
      </c>
      <c r="E162" s="315"/>
      <c r="F162" s="315"/>
      <c r="G162" s="428"/>
      <c r="H162" s="315"/>
      <c r="I162" s="317">
        <f>C162*G162</f>
        <v>0</v>
      </c>
      <c r="J162" s="315"/>
    </row>
    <row r="163" spans="1:10" ht="12.75">
      <c r="A163" s="315"/>
      <c r="B163" s="315"/>
      <c r="C163" s="315"/>
      <c r="D163" s="315"/>
      <c r="E163" s="315"/>
      <c r="F163" s="315"/>
      <c r="G163" s="315"/>
      <c r="H163" s="315"/>
      <c r="I163" s="317"/>
      <c r="J163" s="315"/>
    </row>
    <row r="164" spans="1:10" ht="12.75">
      <c r="A164" s="315" t="s">
        <v>710</v>
      </c>
      <c r="B164" s="315" t="s">
        <v>537</v>
      </c>
      <c r="C164" s="315"/>
      <c r="D164" s="315"/>
      <c r="E164" s="315"/>
      <c r="F164" s="315"/>
      <c r="G164" s="315"/>
      <c r="H164" s="315"/>
      <c r="I164" s="317"/>
      <c r="J164" s="315"/>
    </row>
    <row r="165" spans="1:10" ht="12.75">
      <c r="A165" s="315"/>
      <c r="B165" s="315" t="s">
        <v>538</v>
      </c>
      <c r="C165" s="315"/>
      <c r="D165" s="315"/>
      <c r="E165" s="315"/>
      <c r="F165" s="315"/>
      <c r="G165" s="315"/>
      <c r="H165" s="315"/>
      <c r="I165" s="317"/>
      <c r="J165" s="315"/>
    </row>
    <row r="166" spans="1:10" ht="12.75">
      <c r="A166" s="315"/>
      <c r="B166" s="315"/>
      <c r="C166" s="315"/>
      <c r="D166" s="315"/>
      <c r="E166" s="315"/>
      <c r="F166" s="315"/>
      <c r="G166" s="315"/>
      <c r="H166" s="315"/>
      <c r="I166" s="317"/>
      <c r="J166" s="315"/>
    </row>
    <row r="167" spans="1:10" ht="12.75">
      <c r="A167" s="315"/>
      <c r="B167" s="315" t="s">
        <v>19</v>
      </c>
      <c r="C167" s="343">
        <f>+C161</f>
        <v>3</v>
      </c>
      <c r="D167" s="315"/>
      <c r="E167" s="340"/>
      <c r="F167" s="340"/>
      <c r="G167" s="426"/>
      <c r="H167" s="315"/>
      <c r="I167" s="410">
        <f>+G167*C167</f>
        <v>0</v>
      </c>
      <c r="J167" s="318" t="s">
        <v>431</v>
      </c>
    </row>
    <row r="168" spans="1:10" ht="12.75">
      <c r="A168" s="315"/>
      <c r="B168" s="315"/>
      <c r="C168" s="343"/>
      <c r="D168" s="315"/>
      <c r="E168" s="340"/>
      <c r="F168" s="340"/>
      <c r="G168" s="342"/>
      <c r="H168" s="315"/>
      <c r="I168" s="410"/>
      <c r="J168" s="315"/>
    </row>
    <row r="169" spans="1:10" ht="12.75">
      <c r="A169" s="315" t="s">
        <v>539</v>
      </c>
      <c r="B169" s="315" t="s">
        <v>540</v>
      </c>
      <c r="C169" s="315"/>
      <c r="D169" s="315"/>
      <c r="E169" s="315"/>
      <c r="F169" s="315"/>
      <c r="G169" s="315"/>
      <c r="H169" s="315"/>
      <c r="I169" s="410"/>
      <c r="J169" s="315"/>
    </row>
    <row r="170" spans="1:10" ht="12.75">
      <c r="A170" s="315"/>
      <c r="B170" s="315" t="s">
        <v>541</v>
      </c>
      <c r="C170" s="315"/>
      <c r="D170" s="315"/>
      <c r="E170" s="315"/>
      <c r="F170" s="315"/>
      <c r="G170" s="315"/>
      <c r="H170" s="315"/>
      <c r="I170" s="410"/>
      <c r="J170" s="315"/>
    </row>
    <row r="171" spans="1:10" ht="12.75">
      <c r="A171" s="315"/>
      <c r="B171" s="315"/>
      <c r="C171" s="315"/>
      <c r="D171" s="315"/>
      <c r="E171" s="315"/>
      <c r="F171" s="315"/>
      <c r="G171" s="315"/>
      <c r="H171" s="315"/>
      <c r="I171" s="410"/>
      <c r="J171" s="315"/>
    </row>
    <row r="172" spans="1:10" ht="12.75">
      <c r="A172" s="315"/>
      <c r="B172" s="315" t="s">
        <v>19</v>
      </c>
      <c r="C172" s="343">
        <v>1</v>
      </c>
      <c r="D172" s="315"/>
      <c r="E172" s="340"/>
      <c r="F172" s="340"/>
      <c r="G172" s="426"/>
      <c r="H172" s="315"/>
      <c r="I172" s="410">
        <f>+G172*C172</f>
        <v>0</v>
      </c>
      <c r="J172" s="318" t="s">
        <v>431</v>
      </c>
    </row>
    <row r="173" spans="1:10" ht="12.75">
      <c r="A173" s="315"/>
      <c r="B173" s="315"/>
      <c r="C173" s="343"/>
      <c r="D173" s="315"/>
      <c r="E173" s="340"/>
      <c r="F173" s="340"/>
      <c r="G173" s="342"/>
      <c r="H173" s="315"/>
      <c r="I173" s="410"/>
      <c r="J173" s="315"/>
    </row>
    <row r="174" spans="1:10" ht="12.75">
      <c r="A174" s="315" t="s">
        <v>542</v>
      </c>
      <c r="B174" s="315" t="s">
        <v>543</v>
      </c>
      <c r="C174" s="343"/>
      <c r="D174" s="315"/>
      <c r="E174" s="340"/>
      <c r="F174" s="340"/>
      <c r="G174" s="342"/>
      <c r="H174" s="315"/>
      <c r="I174" s="410"/>
      <c r="J174" s="315"/>
    </row>
    <row r="175" spans="1:10" ht="12.75">
      <c r="A175" s="315"/>
      <c r="B175" s="315" t="s">
        <v>544</v>
      </c>
      <c r="C175" s="343"/>
      <c r="D175" s="315"/>
      <c r="E175" s="340"/>
      <c r="F175" s="340"/>
      <c r="G175" s="342"/>
      <c r="H175" s="315"/>
      <c r="I175" s="410"/>
      <c r="J175" s="315"/>
    </row>
    <row r="176" spans="1:10" ht="12.75">
      <c r="A176" s="315"/>
      <c r="B176" s="315" t="s">
        <v>545</v>
      </c>
      <c r="C176" s="343"/>
      <c r="D176" s="315"/>
      <c r="E176" s="340"/>
      <c r="F176" s="340"/>
      <c r="G176" s="342"/>
      <c r="H176" s="315"/>
      <c r="I176" s="410"/>
      <c r="J176" s="315"/>
    </row>
    <row r="177" spans="1:10" ht="12.75">
      <c r="A177" s="315"/>
      <c r="B177" s="315"/>
      <c r="C177" s="343"/>
      <c r="D177" s="315"/>
      <c r="E177" s="340"/>
      <c r="F177" s="340"/>
      <c r="G177" s="342"/>
      <c r="H177" s="315"/>
      <c r="I177" s="410"/>
      <c r="J177" s="315"/>
    </row>
    <row r="178" spans="1:10" ht="12.75">
      <c r="A178" s="315"/>
      <c r="B178" s="315" t="s">
        <v>133</v>
      </c>
      <c r="C178" s="343">
        <v>69</v>
      </c>
      <c r="D178" s="335" t="s">
        <v>546</v>
      </c>
      <c r="E178" s="340"/>
      <c r="F178" s="340"/>
      <c r="G178" s="426"/>
      <c r="H178" s="315"/>
      <c r="I178" s="410">
        <f>C178*G178</f>
        <v>0</v>
      </c>
      <c r="J178" s="315"/>
    </row>
    <row r="179" spans="1:10" ht="12.75">
      <c r="A179" s="315"/>
      <c r="B179" s="315"/>
      <c r="C179" s="343"/>
      <c r="D179" s="315"/>
      <c r="E179" s="340"/>
      <c r="F179" s="340"/>
      <c r="G179" s="342"/>
      <c r="H179" s="315"/>
      <c r="I179" s="410"/>
      <c r="J179" s="315"/>
    </row>
    <row r="180" spans="1:10" ht="12.75">
      <c r="A180" s="315"/>
      <c r="B180" s="315"/>
      <c r="C180" s="339"/>
      <c r="D180" s="315"/>
      <c r="E180" s="340"/>
      <c r="F180" s="340"/>
      <c r="G180" s="363"/>
      <c r="H180" s="315"/>
      <c r="I180" s="410"/>
      <c r="J180" s="318"/>
    </row>
    <row r="181" spans="1:10" ht="12.75">
      <c r="A181" s="315"/>
      <c r="B181" s="315"/>
      <c r="C181" s="343"/>
      <c r="D181" s="315"/>
      <c r="E181" s="340"/>
      <c r="F181" s="340"/>
      <c r="G181" s="342"/>
      <c r="H181" s="315"/>
      <c r="I181" s="410"/>
      <c r="J181" s="315"/>
    </row>
    <row r="182" spans="1:10" ht="12.75">
      <c r="A182" s="315" t="s">
        <v>547</v>
      </c>
      <c r="B182" s="315" t="s">
        <v>548</v>
      </c>
      <c r="C182" s="315"/>
      <c r="D182" s="315"/>
      <c r="E182" s="315"/>
      <c r="F182" s="315"/>
      <c r="G182" s="315"/>
      <c r="H182" s="315"/>
      <c r="I182" s="317"/>
      <c r="J182" s="315"/>
    </row>
    <row r="183" spans="1:10" ht="12.75">
      <c r="A183" s="315"/>
      <c r="B183" s="315" t="s">
        <v>549</v>
      </c>
      <c r="C183" s="315"/>
      <c r="D183" s="315"/>
      <c r="E183" s="315"/>
      <c r="F183" s="315"/>
      <c r="G183" s="315"/>
      <c r="H183" s="315"/>
      <c r="I183" s="317"/>
      <c r="J183" s="315"/>
    </row>
    <row r="184" spans="1:10" ht="12.75">
      <c r="A184" s="315"/>
      <c r="B184" s="315"/>
      <c r="C184" s="315"/>
      <c r="D184" s="315"/>
      <c r="E184" s="315"/>
      <c r="F184" s="315"/>
      <c r="G184" s="315"/>
      <c r="H184" s="315"/>
      <c r="I184" s="317"/>
      <c r="J184" s="315"/>
    </row>
    <row r="185" spans="1:10" ht="12.75">
      <c r="A185" s="315"/>
      <c r="B185" s="315" t="s">
        <v>133</v>
      </c>
      <c r="C185" s="339">
        <f>+B214</f>
        <v>69.3</v>
      </c>
      <c r="D185" s="315"/>
      <c r="E185" s="340"/>
      <c r="F185" s="340"/>
      <c r="G185" s="426"/>
      <c r="H185" s="315"/>
      <c r="I185" s="410">
        <f>+G185*C185</f>
        <v>0</v>
      </c>
      <c r="J185" s="318" t="s">
        <v>431</v>
      </c>
    </row>
    <row r="186" spans="1:10" ht="12.75">
      <c r="A186" s="315"/>
      <c r="B186" s="315"/>
      <c r="C186" s="339"/>
      <c r="D186" s="315"/>
      <c r="E186" s="340"/>
      <c r="F186" s="340"/>
      <c r="G186" s="342"/>
      <c r="H186" s="315"/>
      <c r="I186" s="410"/>
      <c r="J186" s="315"/>
    </row>
    <row r="187" spans="1:10" ht="12.75">
      <c r="A187" s="315" t="s">
        <v>550</v>
      </c>
      <c r="B187" s="315" t="s">
        <v>551</v>
      </c>
      <c r="C187" s="315"/>
      <c r="D187" s="315"/>
      <c r="E187" s="315"/>
      <c r="F187" s="315"/>
      <c r="G187" s="315"/>
      <c r="H187" s="315"/>
      <c r="I187" s="317"/>
      <c r="J187" s="315"/>
    </row>
    <row r="188" spans="1:10" ht="12.75">
      <c r="A188" s="315"/>
      <c r="B188" s="315" t="s">
        <v>552</v>
      </c>
      <c r="C188" s="315"/>
      <c r="D188" s="315"/>
      <c r="E188" s="315"/>
      <c r="F188" s="315"/>
      <c r="G188" s="315"/>
      <c r="H188" s="315"/>
      <c r="I188" s="317"/>
      <c r="J188" s="315"/>
    </row>
    <row r="189" spans="1:10" ht="12.75">
      <c r="A189" s="315"/>
      <c r="B189" s="315"/>
      <c r="C189" s="315"/>
      <c r="D189" s="315"/>
      <c r="E189" s="315"/>
      <c r="F189" s="315"/>
      <c r="G189" s="315"/>
      <c r="H189" s="315"/>
      <c r="I189" s="317"/>
      <c r="J189" s="315"/>
    </row>
    <row r="190" spans="1:10" ht="12.75">
      <c r="A190" s="315"/>
      <c r="B190" s="315" t="s">
        <v>133</v>
      </c>
      <c r="C190" s="339">
        <f>+B214</f>
        <v>69.3</v>
      </c>
      <c r="D190" s="315"/>
      <c r="E190" s="340"/>
      <c r="F190" s="340"/>
      <c r="G190" s="426"/>
      <c r="H190" s="315"/>
      <c r="I190" s="410">
        <f>+G190*C190</f>
        <v>0</v>
      </c>
      <c r="J190" s="318" t="s">
        <v>431</v>
      </c>
    </row>
    <row r="191" spans="1:10" ht="12.75">
      <c r="A191" s="315"/>
      <c r="B191" s="315"/>
      <c r="C191" s="339"/>
      <c r="D191" s="315"/>
      <c r="E191" s="340"/>
      <c r="F191" s="340"/>
      <c r="G191" s="342"/>
      <c r="H191" s="315"/>
      <c r="I191" s="410"/>
      <c r="J191" s="315"/>
    </row>
    <row r="192" spans="1:10" ht="12.75">
      <c r="A192" s="315" t="s">
        <v>553</v>
      </c>
      <c r="B192" s="315" t="s">
        <v>554</v>
      </c>
      <c r="C192" s="315"/>
      <c r="D192" s="315"/>
      <c r="E192" s="315"/>
      <c r="F192" s="315"/>
      <c r="G192" s="315"/>
      <c r="H192" s="315"/>
      <c r="I192" s="317"/>
      <c r="J192" s="315"/>
    </row>
    <row r="193" spans="1:10" ht="12.75">
      <c r="A193" s="315"/>
      <c r="B193" s="315"/>
      <c r="C193" s="315"/>
      <c r="D193" s="315"/>
      <c r="E193" s="315"/>
      <c r="F193" s="315"/>
      <c r="G193" s="315"/>
      <c r="H193" s="315"/>
      <c r="I193" s="317"/>
      <c r="J193" s="315"/>
    </row>
    <row r="194" spans="1:10" ht="12.75">
      <c r="A194" s="315"/>
      <c r="B194" s="315" t="s">
        <v>133</v>
      </c>
      <c r="C194" s="339">
        <f>+B214</f>
        <v>69.3</v>
      </c>
      <c r="D194" s="315"/>
      <c r="E194" s="340"/>
      <c r="F194" s="340"/>
      <c r="G194" s="426"/>
      <c r="H194" s="315"/>
      <c r="I194" s="410">
        <f>+G194*C194</f>
        <v>0</v>
      </c>
      <c r="J194" s="318" t="s">
        <v>431</v>
      </c>
    </row>
    <row r="195" spans="1:10" ht="13.5" thickBot="1">
      <c r="A195" s="374"/>
      <c r="B195" s="374"/>
      <c r="C195" s="375"/>
      <c r="D195" s="374"/>
      <c r="E195" s="376"/>
      <c r="F195" s="376"/>
      <c r="G195" s="377"/>
      <c r="H195" s="374"/>
      <c r="I195" s="411"/>
      <c r="J195" s="374"/>
    </row>
    <row r="196" spans="1:10" ht="12.75">
      <c r="A196" s="315"/>
      <c r="B196" s="315"/>
      <c r="C196" s="343"/>
      <c r="D196" s="315"/>
      <c r="E196" s="340"/>
      <c r="F196" s="340"/>
      <c r="G196" s="342"/>
      <c r="H196" s="315"/>
      <c r="I196" s="410"/>
      <c r="J196" s="315"/>
    </row>
    <row r="197" spans="1:10" ht="12.75">
      <c r="A197" s="315"/>
      <c r="B197" s="379" t="s">
        <v>555</v>
      </c>
      <c r="C197" s="380"/>
      <c r="D197" s="330"/>
      <c r="E197" s="381"/>
      <c r="F197" s="381"/>
      <c r="G197" s="382"/>
      <c r="H197" s="330"/>
      <c r="I197" s="414">
        <f>SUM(I156:I194)</f>
        <v>0</v>
      </c>
      <c r="J197" s="384" t="s">
        <v>431</v>
      </c>
    </row>
    <row r="198" spans="1:10" ht="12.75">
      <c r="A198" s="315"/>
      <c r="B198" s="315"/>
      <c r="C198" s="343"/>
      <c r="D198" s="315"/>
      <c r="E198" s="340"/>
      <c r="F198" s="340"/>
      <c r="G198" s="371"/>
      <c r="H198" s="315"/>
      <c r="I198" s="415"/>
      <c r="J198" s="315"/>
    </row>
    <row r="199" spans="1:10" ht="12.75">
      <c r="A199" s="338" t="s">
        <v>556</v>
      </c>
      <c r="B199" s="315"/>
      <c r="C199" s="343"/>
      <c r="D199" s="315"/>
      <c r="E199" s="340"/>
      <c r="F199" s="340"/>
      <c r="G199" s="342"/>
      <c r="H199" s="315"/>
      <c r="I199" s="410"/>
      <c r="J199" s="315"/>
    </row>
    <row r="200" spans="1:10" ht="12.75">
      <c r="A200" s="315"/>
      <c r="B200" s="315"/>
      <c r="C200" s="343"/>
      <c r="D200" s="315"/>
      <c r="E200" s="340"/>
      <c r="F200" s="340"/>
      <c r="G200" s="342"/>
      <c r="H200" s="315"/>
      <c r="I200" s="410"/>
      <c r="J200" s="315"/>
    </row>
    <row r="201" spans="1:10" ht="12.75">
      <c r="A201" s="315" t="s">
        <v>557</v>
      </c>
      <c r="B201" s="315" t="s">
        <v>558</v>
      </c>
      <c r="C201" s="315"/>
      <c r="D201" s="315"/>
      <c r="E201" s="315"/>
      <c r="F201" s="315"/>
      <c r="G201" s="315"/>
      <c r="H201" s="315"/>
      <c r="I201" s="317"/>
      <c r="J201" s="315"/>
    </row>
    <row r="202" spans="1:10" ht="12.75">
      <c r="A202" s="315"/>
      <c r="B202" s="315" t="s">
        <v>559</v>
      </c>
      <c r="C202" s="315"/>
      <c r="D202" s="315"/>
      <c r="E202" s="315"/>
      <c r="F202" s="315"/>
      <c r="G202" s="315"/>
      <c r="H202" s="315"/>
      <c r="I202" s="317"/>
      <c r="J202" s="315"/>
    </row>
    <row r="203" spans="1:10" ht="12.75">
      <c r="A203" s="315"/>
      <c r="B203" s="315" t="s">
        <v>560</v>
      </c>
      <c r="C203" s="315"/>
      <c r="D203" s="315"/>
      <c r="E203" s="315"/>
      <c r="F203" s="315"/>
      <c r="G203" s="315"/>
      <c r="H203" s="315"/>
      <c r="I203" s="317"/>
      <c r="J203" s="315"/>
    </row>
    <row r="204" spans="1:10" ht="12.75">
      <c r="A204" s="315"/>
      <c r="B204" s="315" t="s">
        <v>561</v>
      </c>
      <c r="C204" s="315"/>
      <c r="D204" s="315"/>
      <c r="E204" s="315"/>
      <c r="F204" s="315"/>
      <c r="G204" s="315"/>
      <c r="H204" s="315"/>
      <c r="I204" s="317"/>
      <c r="J204" s="315"/>
    </row>
    <row r="205" spans="1:10" ht="12.75">
      <c r="A205" s="315"/>
      <c r="B205" s="315" t="s">
        <v>562</v>
      </c>
      <c r="C205" s="315"/>
      <c r="D205" s="315"/>
      <c r="E205" s="315"/>
      <c r="F205" s="315"/>
      <c r="G205" s="315"/>
      <c r="H205" s="315"/>
      <c r="I205" s="317"/>
      <c r="J205" s="315"/>
    </row>
    <row r="206" spans="1:10" ht="12.75">
      <c r="A206" s="315"/>
      <c r="B206" s="315" t="s">
        <v>563</v>
      </c>
      <c r="C206" s="315"/>
      <c r="D206" s="315"/>
      <c r="E206" s="315"/>
      <c r="F206" s="315"/>
      <c r="G206" s="315"/>
      <c r="H206" s="315"/>
      <c r="I206" s="317"/>
      <c r="J206" s="315"/>
    </row>
    <row r="207" spans="1:10" ht="12.75">
      <c r="A207" s="315"/>
      <c r="B207" s="315" t="s">
        <v>564</v>
      </c>
      <c r="C207" s="315"/>
      <c r="D207" s="315"/>
      <c r="E207" s="315"/>
      <c r="F207" s="315"/>
      <c r="G207" s="315"/>
      <c r="H207" s="315"/>
      <c r="I207" s="317"/>
      <c r="J207" s="315"/>
    </row>
    <row r="208" spans="1:10" ht="12.75">
      <c r="A208" s="315"/>
      <c r="B208" s="315" t="s">
        <v>565</v>
      </c>
      <c r="C208" s="315"/>
      <c r="D208" s="315"/>
      <c r="E208" s="315"/>
      <c r="F208" s="315"/>
      <c r="G208" s="315"/>
      <c r="H208" s="315"/>
      <c r="I208" s="317"/>
      <c r="J208" s="315"/>
    </row>
    <row r="209" spans="1:10" ht="12.75">
      <c r="A209" s="315"/>
      <c r="B209" s="315" t="s">
        <v>566</v>
      </c>
      <c r="C209" s="315"/>
      <c r="D209" s="315"/>
      <c r="E209" s="315"/>
      <c r="F209" s="315"/>
      <c r="G209" s="315"/>
      <c r="H209" s="315"/>
      <c r="I209" s="317"/>
      <c r="J209" s="315"/>
    </row>
    <row r="210" spans="1:10" ht="12.75">
      <c r="A210" s="315"/>
      <c r="B210" s="315" t="s">
        <v>567</v>
      </c>
      <c r="C210" s="315"/>
      <c r="D210" s="315"/>
      <c r="E210" s="315"/>
      <c r="F210" s="315"/>
      <c r="G210" s="315"/>
      <c r="H210" s="315"/>
      <c r="I210" s="317"/>
      <c r="J210" s="315"/>
    </row>
    <row r="211" spans="1:10" ht="12.75">
      <c r="A211" s="315"/>
      <c r="B211" s="315"/>
      <c r="C211" s="315"/>
      <c r="D211" s="315"/>
      <c r="E211" s="315"/>
      <c r="F211" s="315"/>
      <c r="G211" s="315"/>
      <c r="H211" s="315"/>
      <c r="I211" s="317"/>
      <c r="J211" s="315"/>
    </row>
    <row r="212" spans="1:10" ht="12.75">
      <c r="A212" s="315"/>
      <c r="B212" s="315" t="s">
        <v>568</v>
      </c>
      <c r="C212" s="315"/>
      <c r="D212" s="315"/>
      <c r="E212" s="315"/>
      <c r="F212" s="315"/>
      <c r="G212" s="315"/>
      <c r="H212" s="315"/>
      <c r="I212" s="317"/>
      <c r="J212" s="315"/>
    </row>
    <row r="213" spans="1:10" ht="12.75">
      <c r="A213" s="315"/>
      <c r="B213" s="340"/>
      <c r="C213" s="340"/>
      <c r="D213" s="315"/>
      <c r="E213" s="315"/>
      <c r="F213" s="386" t="s">
        <v>19</v>
      </c>
      <c r="G213" s="340"/>
      <c r="H213" s="315"/>
      <c r="I213" s="416"/>
      <c r="J213" s="315"/>
    </row>
    <row r="214" spans="1:10" ht="12.75">
      <c r="A214" s="315"/>
      <c r="B214" s="341">
        <v>69.3</v>
      </c>
      <c r="C214" s="315" t="s">
        <v>569</v>
      </c>
      <c r="D214" s="340">
        <v>11.549999999999999</v>
      </c>
      <c r="E214" s="340" t="s">
        <v>570</v>
      </c>
      <c r="F214" s="340">
        <v>12</v>
      </c>
      <c r="G214" s="315" t="s">
        <v>571</v>
      </c>
      <c r="H214" s="315"/>
      <c r="I214" s="317"/>
      <c r="J214" s="315"/>
    </row>
    <row r="215" spans="1:10" ht="12.75">
      <c r="A215" s="315"/>
      <c r="B215" s="386" t="s">
        <v>572</v>
      </c>
      <c r="C215" s="386" t="s">
        <v>133</v>
      </c>
      <c r="D215" s="315"/>
      <c r="E215" s="315"/>
      <c r="F215" s="315"/>
      <c r="G215" s="386" t="s">
        <v>573</v>
      </c>
      <c r="H215" s="315"/>
      <c r="I215" s="417" t="s">
        <v>574</v>
      </c>
      <c r="J215" s="315"/>
    </row>
    <row r="216" spans="1:10" ht="12.75">
      <c r="A216" s="315"/>
      <c r="B216" s="315" t="s">
        <v>575</v>
      </c>
      <c r="C216" s="388">
        <f>+F214*6</f>
        <v>72</v>
      </c>
      <c r="D216" s="315"/>
      <c r="E216" s="340"/>
      <c r="F216" s="340"/>
      <c r="G216" s="426"/>
      <c r="H216" s="315"/>
      <c r="I216" s="410">
        <f>+G216*C216</f>
        <v>0</v>
      </c>
      <c r="J216" s="318" t="s">
        <v>431</v>
      </c>
    </row>
    <row r="217" spans="1:10" ht="12.75">
      <c r="A217" s="315"/>
      <c r="B217" s="315"/>
      <c r="C217" s="343"/>
      <c r="D217" s="315"/>
      <c r="E217" s="340"/>
      <c r="F217" s="340"/>
      <c r="G217" s="342"/>
      <c r="H217" s="315"/>
      <c r="I217" s="410"/>
      <c r="J217" s="315"/>
    </row>
    <row r="218" spans="1:10" ht="12.75">
      <c r="A218" s="315" t="s">
        <v>576</v>
      </c>
      <c r="B218" s="315" t="s">
        <v>577</v>
      </c>
      <c r="C218" s="315"/>
      <c r="D218" s="315"/>
      <c r="E218" s="315"/>
      <c r="F218" s="315"/>
      <c r="G218" s="315"/>
      <c r="H218" s="315"/>
      <c r="I218" s="410"/>
      <c r="J218" s="315"/>
    </row>
    <row r="219" spans="1:10" ht="12.75">
      <c r="A219" s="315"/>
      <c r="B219" s="315" t="s">
        <v>578</v>
      </c>
      <c r="C219" s="315"/>
      <c r="D219" s="315"/>
      <c r="E219" s="315"/>
      <c r="F219" s="315"/>
      <c r="G219" s="315"/>
      <c r="H219" s="315"/>
      <c r="I219" s="410"/>
      <c r="J219" s="315"/>
    </row>
    <row r="220" spans="1:10" ht="12.75">
      <c r="A220" s="315"/>
      <c r="B220" s="315" t="s">
        <v>579</v>
      </c>
      <c r="C220" s="315"/>
      <c r="D220" s="315"/>
      <c r="E220" s="315"/>
      <c r="F220" s="315"/>
      <c r="G220" s="315"/>
      <c r="H220" s="315"/>
      <c r="I220" s="410"/>
      <c r="J220" s="315"/>
    </row>
    <row r="221" spans="1:10" ht="12.75">
      <c r="A221" s="315"/>
      <c r="B221" s="315" t="s">
        <v>580</v>
      </c>
      <c r="C221" s="315"/>
      <c r="D221" s="315"/>
      <c r="E221" s="315"/>
      <c r="F221" s="315"/>
      <c r="G221" s="315"/>
      <c r="H221" s="315"/>
      <c r="I221" s="410"/>
      <c r="J221" s="315"/>
    </row>
    <row r="222" spans="1:10" ht="12.75">
      <c r="A222" s="315"/>
      <c r="B222" s="315" t="s">
        <v>581</v>
      </c>
      <c r="C222" s="315"/>
      <c r="D222" s="315"/>
      <c r="E222" s="315"/>
      <c r="F222" s="315"/>
      <c r="G222" s="315"/>
      <c r="H222" s="315"/>
      <c r="I222" s="410"/>
      <c r="J222" s="315"/>
    </row>
    <row r="223" spans="1:10" ht="12.75">
      <c r="A223" s="315"/>
      <c r="B223" s="318" t="s">
        <v>582</v>
      </c>
      <c r="C223" s="315"/>
      <c r="D223" s="315"/>
      <c r="E223" s="315"/>
      <c r="F223" s="315"/>
      <c r="G223" s="315"/>
      <c r="H223" s="315"/>
      <c r="I223" s="410"/>
      <c r="J223" s="315"/>
    </row>
    <row r="224" spans="1:10" ht="12.75">
      <c r="A224" s="315"/>
      <c r="B224" s="318" t="s">
        <v>583</v>
      </c>
      <c r="C224" s="315"/>
      <c r="D224" s="315"/>
      <c r="E224" s="315"/>
      <c r="F224" s="315"/>
      <c r="G224" s="315"/>
      <c r="H224" s="315"/>
      <c r="I224" s="410"/>
      <c r="J224" s="315"/>
    </row>
    <row r="225" spans="1:10" ht="12.75">
      <c r="A225" s="315"/>
      <c r="B225" s="315" t="s">
        <v>584</v>
      </c>
      <c r="C225" s="315"/>
      <c r="D225" s="315"/>
      <c r="E225" s="315"/>
      <c r="F225" s="315"/>
      <c r="G225" s="315"/>
      <c r="H225" s="315"/>
      <c r="I225" s="410"/>
      <c r="J225" s="315"/>
    </row>
    <row r="226" spans="1:10" ht="12.75">
      <c r="A226" s="315"/>
      <c r="B226" s="315" t="s">
        <v>585</v>
      </c>
      <c r="C226" s="315"/>
      <c r="D226" s="315"/>
      <c r="E226" s="315"/>
      <c r="F226" s="315"/>
      <c r="G226" s="315"/>
      <c r="H226" s="315"/>
      <c r="I226" s="410"/>
      <c r="J226" s="315"/>
    </row>
    <row r="227" spans="1:10" ht="12.75">
      <c r="A227" s="315"/>
      <c r="B227" s="315" t="s">
        <v>586</v>
      </c>
      <c r="C227" s="315"/>
      <c r="D227" s="315"/>
      <c r="E227" s="315"/>
      <c r="F227" s="315"/>
      <c r="G227" s="315"/>
      <c r="H227" s="315"/>
      <c r="I227" s="410"/>
      <c r="J227" s="315"/>
    </row>
    <row r="228" spans="1:10" ht="12.75">
      <c r="A228" s="315"/>
      <c r="B228" s="318" t="s">
        <v>587</v>
      </c>
      <c r="C228" s="315"/>
      <c r="D228" s="315"/>
      <c r="E228" s="315"/>
      <c r="F228" s="315"/>
      <c r="G228" s="315"/>
      <c r="H228" s="315"/>
      <c r="I228" s="410"/>
      <c r="J228" s="315"/>
    </row>
    <row r="229" spans="1:10" ht="12.75">
      <c r="A229" s="315"/>
      <c r="B229" s="318" t="s">
        <v>588</v>
      </c>
      <c r="C229" s="315"/>
      <c r="D229" s="315"/>
      <c r="E229" s="315"/>
      <c r="F229" s="315"/>
      <c r="G229" s="315"/>
      <c r="H229" s="315"/>
      <c r="I229" s="410"/>
      <c r="J229" s="315"/>
    </row>
    <row r="230" spans="1:10" ht="12.75">
      <c r="A230" s="315"/>
      <c r="B230" s="318" t="s">
        <v>589</v>
      </c>
      <c r="C230" s="315"/>
      <c r="D230" s="315"/>
      <c r="E230" s="315"/>
      <c r="F230" s="315"/>
      <c r="G230" s="315"/>
      <c r="H230" s="315"/>
      <c r="I230" s="410"/>
      <c r="J230" s="315"/>
    </row>
    <row r="231" spans="1:10" ht="12.75">
      <c r="A231" s="315"/>
      <c r="B231" s="386" t="s">
        <v>572</v>
      </c>
      <c r="C231" s="340"/>
      <c r="D231" s="340"/>
      <c r="E231" s="386" t="s">
        <v>19</v>
      </c>
      <c r="F231" s="315"/>
      <c r="G231" s="386" t="s">
        <v>573</v>
      </c>
      <c r="H231" s="315"/>
      <c r="I231" s="417" t="s">
        <v>574</v>
      </c>
      <c r="J231" s="315"/>
    </row>
    <row r="232" spans="1:10" ht="12.75">
      <c r="A232" s="315"/>
      <c r="B232" s="315" t="s">
        <v>592</v>
      </c>
      <c r="C232" s="343"/>
      <c r="D232" s="315"/>
      <c r="E232" s="340"/>
      <c r="F232" s="340"/>
      <c r="G232" s="342"/>
      <c r="H232" s="315"/>
      <c r="I232" s="410"/>
      <c r="J232" s="318"/>
    </row>
    <row r="233" spans="1:10" ht="12.75">
      <c r="A233" s="315"/>
      <c r="B233" s="315" t="s">
        <v>593</v>
      </c>
      <c r="C233" s="343"/>
      <c r="D233" s="315" t="s">
        <v>19</v>
      </c>
      <c r="E233" s="340">
        <v>1</v>
      </c>
      <c r="F233" s="340"/>
      <c r="G233" s="426"/>
      <c r="H233" s="315"/>
      <c r="I233" s="410">
        <f>+G233*E233</f>
        <v>0</v>
      </c>
      <c r="J233" s="318" t="s">
        <v>431</v>
      </c>
    </row>
    <row r="234" spans="1:10" ht="12.75">
      <c r="A234" s="315"/>
      <c r="B234" s="315" t="s">
        <v>821</v>
      </c>
      <c r="C234" s="343"/>
      <c r="D234" s="315" t="s">
        <v>19</v>
      </c>
      <c r="E234" s="340">
        <v>1</v>
      </c>
      <c r="F234" s="340"/>
      <c r="G234" s="426"/>
      <c r="H234" s="315"/>
      <c r="I234" s="410">
        <f>+G234*E234</f>
        <v>0</v>
      </c>
      <c r="J234" s="318" t="s">
        <v>431</v>
      </c>
    </row>
    <row r="235" spans="1:10" ht="12.75">
      <c r="A235" s="315"/>
      <c r="B235" s="315" t="s">
        <v>594</v>
      </c>
      <c r="C235" s="343"/>
      <c r="D235" s="315"/>
      <c r="E235" s="340"/>
      <c r="F235" s="340"/>
      <c r="G235" s="342"/>
      <c r="H235" s="315"/>
      <c r="I235" s="410"/>
      <c r="J235" s="315"/>
    </row>
    <row r="236" spans="1:10" ht="12.75">
      <c r="A236" s="315"/>
      <c r="B236" s="315" t="s">
        <v>595</v>
      </c>
      <c r="C236" s="343"/>
      <c r="D236" s="315" t="s">
        <v>19</v>
      </c>
      <c r="E236" s="340">
        <v>1</v>
      </c>
      <c r="F236" s="340"/>
      <c r="G236" s="426"/>
      <c r="H236" s="315"/>
      <c r="I236" s="410">
        <f>+G236*E236</f>
        <v>0</v>
      </c>
      <c r="J236" s="318" t="s">
        <v>431</v>
      </c>
    </row>
    <row r="237" spans="1:10" ht="12.75">
      <c r="A237" s="315"/>
      <c r="B237" s="315"/>
      <c r="C237" s="343"/>
      <c r="D237" s="315"/>
      <c r="E237" s="340">
        <f>SUM(E232:E236)</f>
        <v>3</v>
      </c>
      <c r="F237" s="340"/>
      <c r="G237" s="342"/>
      <c r="H237" s="315"/>
      <c r="I237" s="410"/>
      <c r="J237" s="315"/>
    </row>
    <row r="238" spans="1:10" ht="12.75">
      <c r="A238" s="315" t="s">
        <v>596</v>
      </c>
      <c r="B238" s="315" t="s">
        <v>597</v>
      </c>
      <c r="C238" s="343"/>
      <c r="D238" s="315"/>
      <c r="E238" s="340"/>
      <c r="F238" s="340"/>
      <c r="G238" s="342"/>
      <c r="H238" s="315"/>
      <c r="I238" s="410"/>
      <c r="J238" s="315"/>
    </row>
    <row r="239" spans="1:10" ht="12.75">
      <c r="A239" s="315"/>
      <c r="B239" s="315" t="s">
        <v>578</v>
      </c>
      <c r="C239" s="343"/>
      <c r="D239" s="315"/>
      <c r="E239" s="340"/>
      <c r="F239" s="340"/>
      <c r="G239" s="342"/>
      <c r="H239" s="315"/>
      <c r="I239" s="410"/>
      <c r="J239" s="315"/>
    </row>
    <row r="240" spans="1:10" ht="12.75">
      <c r="A240" s="315"/>
      <c r="B240" s="315" t="s">
        <v>579</v>
      </c>
      <c r="C240" s="343"/>
      <c r="D240" s="315"/>
      <c r="E240" s="340"/>
      <c r="F240" s="340"/>
      <c r="G240" s="342"/>
      <c r="H240" s="315"/>
      <c r="I240" s="410"/>
      <c r="J240" s="315"/>
    </row>
    <row r="241" spans="1:10" ht="12.75">
      <c r="A241" s="315"/>
      <c r="B241" s="315" t="s">
        <v>598</v>
      </c>
      <c r="C241" s="343"/>
      <c r="D241" s="315"/>
      <c r="E241" s="340"/>
      <c r="F241" s="340"/>
      <c r="G241" s="363"/>
      <c r="H241" s="315"/>
      <c r="I241" s="410"/>
      <c r="J241" s="315"/>
    </row>
    <row r="242" spans="1:10" ht="12.75">
      <c r="A242" s="315"/>
      <c r="B242" s="315" t="s">
        <v>599</v>
      </c>
      <c r="C242" s="343"/>
      <c r="D242" s="315"/>
      <c r="E242" s="340"/>
      <c r="F242" s="340"/>
      <c r="G242" s="342"/>
      <c r="H242" s="315"/>
      <c r="I242" s="410"/>
      <c r="J242" s="315"/>
    </row>
    <row r="243" spans="1:10" ht="12.75">
      <c r="A243" s="315"/>
      <c r="B243" s="315" t="s">
        <v>600</v>
      </c>
      <c r="C243" s="343"/>
      <c r="D243" s="315"/>
      <c r="E243" s="340"/>
      <c r="F243" s="340"/>
      <c r="G243" s="342"/>
      <c r="H243" s="315"/>
      <c r="I243" s="410"/>
      <c r="J243" s="315"/>
    </row>
    <row r="244" spans="1:10" ht="12.75">
      <c r="A244" s="315"/>
      <c r="B244" s="386" t="s">
        <v>572</v>
      </c>
      <c r="C244" s="343"/>
      <c r="D244" s="315"/>
      <c r="E244" s="386" t="s">
        <v>19</v>
      </c>
      <c r="F244" s="315"/>
      <c r="G244" s="386" t="s">
        <v>573</v>
      </c>
      <c r="H244" s="315"/>
      <c r="I244" s="417" t="s">
        <v>574</v>
      </c>
      <c r="J244" s="315"/>
    </row>
    <row r="245" spans="1:10" ht="12.75">
      <c r="A245" s="315"/>
      <c r="B245" s="315" t="s">
        <v>601</v>
      </c>
      <c r="C245" s="343"/>
      <c r="D245" s="315" t="s">
        <v>19</v>
      </c>
      <c r="E245" s="340">
        <v>1</v>
      </c>
      <c r="F245" s="340"/>
      <c r="G245" s="426"/>
      <c r="H245" s="315"/>
      <c r="I245" s="410">
        <f>+E245*G245</f>
        <v>0</v>
      </c>
      <c r="J245" s="318" t="s">
        <v>431</v>
      </c>
    </row>
    <row r="246" spans="1:10" ht="12.75">
      <c r="A246" s="315"/>
      <c r="B246" s="315"/>
      <c r="C246" s="343"/>
      <c r="D246" s="315"/>
      <c r="E246" s="340"/>
      <c r="F246" s="340"/>
      <c r="G246" s="342"/>
      <c r="H246" s="315"/>
      <c r="I246" s="410"/>
      <c r="J246" s="315"/>
    </row>
    <row r="247" spans="1:10" ht="12.75">
      <c r="A247" s="315"/>
      <c r="B247" s="379" t="s">
        <v>604</v>
      </c>
      <c r="C247" s="380"/>
      <c r="D247" s="330"/>
      <c r="E247" s="381"/>
      <c r="F247" s="381"/>
      <c r="G247" s="382"/>
      <c r="H247" s="330"/>
      <c r="I247" s="414">
        <f>SUM(I216:I245)</f>
        <v>0</v>
      </c>
      <c r="J247" s="384" t="s">
        <v>431</v>
      </c>
    </row>
    <row r="248" spans="1:10" ht="12.75">
      <c r="A248" s="315"/>
      <c r="B248" s="315"/>
      <c r="C248" s="343"/>
      <c r="D248" s="315"/>
      <c r="E248" s="340"/>
      <c r="F248" s="340"/>
      <c r="G248" s="371"/>
      <c r="H248" s="315"/>
      <c r="I248" s="415"/>
      <c r="J248" s="318"/>
    </row>
    <row r="249" spans="1:10" ht="12.75">
      <c r="A249" s="315"/>
      <c r="B249" s="315"/>
      <c r="C249" s="343"/>
      <c r="D249" s="315"/>
      <c r="E249" s="340"/>
      <c r="F249" s="340"/>
      <c r="G249" s="371"/>
      <c r="H249" s="315"/>
      <c r="I249" s="415"/>
      <c r="J249" s="318"/>
    </row>
    <row r="250" spans="1:9" ht="15.75">
      <c r="A250" s="336" t="s">
        <v>605</v>
      </c>
      <c r="B250" s="390"/>
      <c r="I250" s="418"/>
    </row>
    <row r="251" spans="1:9" ht="12.75">
      <c r="A251" s="392"/>
      <c r="B251" s="392"/>
      <c r="I251" s="418"/>
    </row>
    <row r="252" spans="1:10" ht="12.75">
      <c r="A252" s="336" t="s">
        <v>606</v>
      </c>
      <c r="B252" s="336" t="s">
        <v>607</v>
      </c>
      <c r="C252" s="339"/>
      <c r="D252" s="315"/>
      <c r="E252" s="340"/>
      <c r="F252" s="340"/>
      <c r="G252" s="342"/>
      <c r="H252" s="315"/>
      <c r="I252" s="419"/>
      <c r="J252" s="315"/>
    </row>
    <row r="253" spans="2:10" ht="12.75">
      <c r="B253" s="315"/>
      <c r="C253" s="339"/>
      <c r="D253" s="315"/>
      <c r="E253" s="340"/>
      <c r="F253" s="340"/>
      <c r="G253" s="342"/>
      <c r="H253" s="315"/>
      <c r="I253" s="419"/>
      <c r="J253" s="315"/>
    </row>
    <row r="254" spans="1:10" ht="12.75">
      <c r="A254" s="318" t="s">
        <v>608</v>
      </c>
      <c r="B254" s="315" t="s">
        <v>609</v>
      </c>
      <c r="C254" s="339"/>
      <c r="D254" s="315"/>
      <c r="E254" s="340"/>
      <c r="F254" s="340"/>
      <c r="G254" s="342"/>
      <c r="H254" s="315"/>
      <c r="I254" s="419"/>
      <c r="J254" s="315"/>
    </row>
    <row r="255" spans="2:10" ht="12.75">
      <c r="B255" s="315" t="s">
        <v>610</v>
      </c>
      <c r="C255" s="339"/>
      <c r="D255" s="315"/>
      <c r="E255" s="340"/>
      <c r="F255" s="340"/>
      <c r="G255" s="342"/>
      <c r="H255" s="315"/>
      <c r="I255" s="419"/>
      <c r="J255" s="315"/>
    </row>
    <row r="256" spans="2:10" ht="12.75">
      <c r="B256" s="315"/>
      <c r="C256" s="339"/>
      <c r="D256" s="315"/>
      <c r="E256" s="340"/>
      <c r="F256" s="340"/>
      <c r="G256" s="342"/>
      <c r="H256" s="315"/>
      <c r="I256" s="419"/>
      <c r="J256" s="315"/>
    </row>
    <row r="257" spans="2:10" ht="12.75">
      <c r="B257" s="315" t="s">
        <v>166</v>
      </c>
      <c r="C257" s="339">
        <v>1</v>
      </c>
      <c r="D257" s="315"/>
      <c r="E257" s="340"/>
      <c r="F257" s="340"/>
      <c r="G257" s="426"/>
      <c r="H257" s="315"/>
      <c r="I257" s="420">
        <f>+G257*C257</f>
        <v>0</v>
      </c>
      <c r="J257" s="318" t="s">
        <v>431</v>
      </c>
    </row>
    <row r="258" spans="2:10" ht="12.75">
      <c r="B258" s="315"/>
      <c r="C258" s="339"/>
      <c r="D258" s="315"/>
      <c r="E258" s="340"/>
      <c r="F258" s="340"/>
      <c r="G258" s="342"/>
      <c r="H258" s="315"/>
      <c r="I258" s="419"/>
      <c r="J258" s="315"/>
    </row>
    <row r="259" spans="1:10" ht="12.75">
      <c r="A259" s="318" t="s">
        <v>611</v>
      </c>
      <c r="B259" s="315" t="s">
        <v>612</v>
      </c>
      <c r="C259" s="315"/>
      <c r="D259" s="315"/>
      <c r="E259" s="340"/>
      <c r="F259" s="340"/>
      <c r="G259" s="342"/>
      <c r="H259" s="315"/>
      <c r="I259" s="419"/>
      <c r="J259" s="315"/>
    </row>
    <row r="260" spans="2:10" ht="12.75">
      <c r="B260" s="315" t="s">
        <v>613</v>
      </c>
      <c r="C260" s="315"/>
      <c r="D260" s="315"/>
      <c r="E260" s="340"/>
      <c r="F260" s="340"/>
      <c r="G260" s="342"/>
      <c r="H260" s="315"/>
      <c r="I260" s="419"/>
      <c r="J260" s="315"/>
    </row>
    <row r="261" spans="2:10" ht="12.75">
      <c r="B261" s="315"/>
      <c r="C261" s="315"/>
      <c r="D261" s="315"/>
      <c r="E261" s="340"/>
      <c r="F261" s="340"/>
      <c r="G261" s="342"/>
      <c r="H261" s="315"/>
      <c r="I261" s="419"/>
      <c r="J261" s="315"/>
    </row>
    <row r="262" spans="2:10" ht="12.75">
      <c r="B262" s="315" t="s">
        <v>166</v>
      </c>
      <c r="C262" s="339">
        <v>1</v>
      </c>
      <c r="D262" s="315"/>
      <c r="E262" s="340"/>
      <c r="F262" s="315"/>
      <c r="G262" s="426"/>
      <c r="H262" s="315"/>
      <c r="I262" s="420">
        <f>+G262*C262</f>
        <v>0</v>
      </c>
      <c r="J262" s="318" t="s">
        <v>431</v>
      </c>
    </row>
    <row r="263" spans="2:10" ht="12.75">
      <c r="B263" s="315"/>
      <c r="C263" s="339"/>
      <c r="D263" s="315"/>
      <c r="E263" s="340"/>
      <c r="F263" s="315"/>
      <c r="G263" s="363"/>
      <c r="H263" s="315"/>
      <c r="I263" s="419"/>
      <c r="J263" s="315"/>
    </row>
    <row r="264" spans="1:10" ht="12.75">
      <c r="A264" s="318" t="s">
        <v>614</v>
      </c>
      <c r="B264" s="361" t="s">
        <v>615</v>
      </c>
      <c r="C264" s="339"/>
      <c r="D264" s="315"/>
      <c r="E264" s="340"/>
      <c r="F264" s="315"/>
      <c r="G264" s="363"/>
      <c r="H264" s="315"/>
      <c r="I264" s="419"/>
      <c r="J264" s="315"/>
    </row>
    <row r="265" spans="2:10" ht="12.75">
      <c r="B265" s="315"/>
      <c r="C265" s="339"/>
      <c r="D265" s="315"/>
      <c r="E265" s="340"/>
      <c r="F265" s="315"/>
      <c r="G265" s="363"/>
      <c r="H265" s="315"/>
      <c r="I265" s="419"/>
      <c r="J265" s="315"/>
    </row>
    <row r="266" spans="2:10" ht="12.75">
      <c r="B266" s="315" t="s">
        <v>616</v>
      </c>
      <c r="C266" s="339">
        <v>5</v>
      </c>
      <c r="D266" s="315"/>
      <c r="E266" s="340"/>
      <c r="F266" s="315"/>
      <c r="G266" s="426"/>
      <c r="H266" s="315"/>
      <c r="I266" s="420">
        <f>+G266*C266</f>
        <v>0</v>
      </c>
      <c r="J266" s="318" t="s">
        <v>431</v>
      </c>
    </row>
    <row r="267" spans="2:10" ht="12.75">
      <c r="B267" s="315"/>
      <c r="C267" s="339"/>
      <c r="D267" s="315"/>
      <c r="E267" s="340"/>
      <c r="F267" s="315"/>
      <c r="G267" s="393"/>
      <c r="H267" s="315"/>
      <c r="I267" s="419"/>
      <c r="J267" s="315"/>
    </row>
    <row r="268" spans="2:10" ht="12.75">
      <c r="B268" s="336" t="s">
        <v>617</v>
      </c>
      <c r="C268" s="394"/>
      <c r="E268" s="395"/>
      <c r="G268" s="396"/>
      <c r="I268" s="421">
        <f>SUM(I257:I266)</f>
        <v>0</v>
      </c>
      <c r="J268" s="336" t="s">
        <v>431</v>
      </c>
    </row>
    <row r="269" spans="2:9" ht="12.75">
      <c r="B269" s="315"/>
      <c r="C269" s="343"/>
      <c r="D269" s="315"/>
      <c r="E269" s="315"/>
      <c r="F269" s="395"/>
      <c r="G269" s="397"/>
      <c r="I269" s="422"/>
    </row>
    <row r="270" spans="1:9" ht="12.75">
      <c r="A270" s="336" t="s">
        <v>618</v>
      </c>
      <c r="B270" s="399" t="s">
        <v>619</v>
      </c>
      <c r="I270" s="418"/>
    </row>
    <row r="271" spans="2:9" ht="12.75">
      <c r="B271" s="324"/>
      <c r="I271" s="418"/>
    </row>
    <row r="272" spans="1:10" ht="12.75">
      <c r="A272" s="318" t="s">
        <v>620</v>
      </c>
      <c r="B272" s="315" t="s">
        <v>621</v>
      </c>
      <c r="C272" s="339"/>
      <c r="D272" s="315"/>
      <c r="E272" s="340"/>
      <c r="F272" s="315"/>
      <c r="G272" s="393"/>
      <c r="H272" s="315"/>
      <c r="I272" s="419"/>
      <c r="J272" s="315"/>
    </row>
    <row r="273" spans="2:10" ht="12.75">
      <c r="B273" s="315" t="s">
        <v>622</v>
      </c>
      <c r="C273" s="339"/>
      <c r="D273" s="315"/>
      <c r="E273" s="340"/>
      <c r="F273" s="315"/>
      <c r="G273" s="393"/>
      <c r="H273" s="315"/>
      <c r="I273" s="419"/>
      <c r="J273" s="315"/>
    </row>
    <row r="274" spans="2:10" ht="12.75">
      <c r="B274" s="315"/>
      <c r="C274" s="339"/>
      <c r="D274" s="315"/>
      <c r="E274" s="340"/>
      <c r="F274" s="315"/>
      <c r="G274" s="393"/>
      <c r="H274" s="315"/>
      <c r="I274" s="419"/>
      <c r="J274" s="315"/>
    </row>
    <row r="275" spans="2:10" ht="12.75">
      <c r="B275" s="315" t="s">
        <v>133</v>
      </c>
      <c r="C275" s="339">
        <f>+C313</f>
        <v>70</v>
      </c>
      <c r="D275" s="315"/>
      <c r="E275" s="340"/>
      <c r="F275" s="315"/>
      <c r="G275" s="429"/>
      <c r="H275" s="315"/>
      <c r="I275" s="420">
        <f>+G275*C275</f>
        <v>0</v>
      </c>
      <c r="J275" s="318" t="s">
        <v>431</v>
      </c>
    </row>
    <row r="276" spans="2:10" ht="12.75">
      <c r="B276" s="315"/>
      <c r="C276" s="339"/>
      <c r="D276" s="315"/>
      <c r="E276" s="340"/>
      <c r="F276" s="315"/>
      <c r="G276" s="393"/>
      <c r="H276" s="315"/>
      <c r="I276" s="419"/>
      <c r="J276" s="315"/>
    </row>
    <row r="277" spans="1:10" ht="12.75">
      <c r="A277" s="318" t="s">
        <v>623</v>
      </c>
      <c r="B277" s="315" t="s">
        <v>624</v>
      </c>
      <c r="C277" s="343"/>
      <c r="D277" s="315"/>
      <c r="E277" s="340"/>
      <c r="F277" s="340"/>
      <c r="G277" s="342"/>
      <c r="H277" s="315"/>
      <c r="I277" s="419"/>
      <c r="J277" s="315"/>
    </row>
    <row r="278" spans="2:10" ht="12.75">
      <c r="B278" s="315" t="s">
        <v>625</v>
      </c>
      <c r="C278" s="343"/>
      <c r="D278" s="315"/>
      <c r="E278" s="340"/>
      <c r="F278" s="340"/>
      <c r="G278" s="342"/>
      <c r="H278" s="315"/>
      <c r="I278" s="419"/>
      <c r="J278" s="315"/>
    </row>
    <row r="279" spans="2:10" ht="12.75">
      <c r="B279" s="315"/>
      <c r="C279" s="343"/>
      <c r="D279" s="315"/>
      <c r="E279" s="340"/>
      <c r="F279" s="340"/>
      <c r="G279" s="342"/>
      <c r="H279" s="315"/>
      <c r="I279" s="419"/>
      <c r="J279" s="315"/>
    </row>
    <row r="280" spans="2:10" ht="12.75">
      <c r="B280" s="315" t="s">
        <v>19</v>
      </c>
      <c r="C280" s="343">
        <v>2</v>
      </c>
      <c r="D280" s="315"/>
      <c r="E280" s="340"/>
      <c r="F280" s="340"/>
      <c r="G280" s="426"/>
      <c r="H280" s="315"/>
      <c r="I280" s="420">
        <f>+G280*C280</f>
        <v>0</v>
      </c>
      <c r="J280" s="318" t="s">
        <v>431</v>
      </c>
    </row>
    <row r="281" spans="2:10" ht="12.75">
      <c r="B281" s="315"/>
      <c r="C281" s="343"/>
      <c r="D281" s="315"/>
      <c r="E281" s="340"/>
      <c r="F281" s="340"/>
      <c r="G281" s="363"/>
      <c r="H281" s="315"/>
      <c r="I281" s="419"/>
      <c r="J281" s="315"/>
    </row>
    <row r="282" spans="1:10" ht="12.75">
      <c r="A282" s="318" t="s">
        <v>626</v>
      </c>
      <c r="B282" s="315" t="s">
        <v>627</v>
      </c>
      <c r="C282" s="339"/>
      <c r="D282" s="315"/>
      <c r="E282" s="340"/>
      <c r="F282" s="315"/>
      <c r="G282" s="393"/>
      <c r="H282" s="315"/>
      <c r="I282" s="419"/>
      <c r="J282" s="315"/>
    </row>
    <row r="283" spans="2:10" ht="12.75">
      <c r="B283" s="315" t="s">
        <v>628</v>
      </c>
      <c r="C283" s="339"/>
      <c r="D283" s="315"/>
      <c r="E283" s="340"/>
      <c r="F283" s="315"/>
      <c r="G283" s="393"/>
      <c r="H283" s="315"/>
      <c r="I283" s="419"/>
      <c r="J283" s="315"/>
    </row>
    <row r="284" spans="2:10" ht="12.75">
      <c r="B284" s="315" t="s">
        <v>629</v>
      </c>
      <c r="C284" s="339"/>
      <c r="D284" s="315"/>
      <c r="E284" s="340"/>
      <c r="F284" s="315"/>
      <c r="G284" s="393"/>
      <c r="H284" s="315"/>
      <c r="I284" s="419"/>
      <c r="J284" s="315"/>
    </row>
    <row r="285" spans="2:10" ht="12.75">
      <c r="B285" s="315"/>
      <c r="C285" s="339"/>
      <c r="D285" s="315"/>
      <c r="E285" s="340"/>
      <c r="F285" s="315"/>
      <c r="G285" s="393"/>
      <c r="H285" s="315"/>
      <c r="I285" s="419"/>
      <c r="J285" s="315"/>
    </row>
    <row r="286" spans="2:10" ht="12.75">
      <c r="B286" s="315" t="s">
        <v>166</v>
      </c>
      <c r="C286" s="339">
        <v>1</v>
      </c>
      <c r="D286" s="315"/>
      <c r="E286" s="340"/>
      <c r="F286" s="315"/>
      <c r="G286" s="429"/>
      <c r="H286" s="315"/>
      <c r="I286" s="420">
        <f>+G286*C286</f>
        <v>0</v>
      </c>
      <c r="J286" s="318" t="s">
        <v>431</v>
      </c>
    </row>
    <row r="287" spans="2:10" ht="12.75">
      <c r="B287" s="315"/>
      <c r="C287" s="339"/>
      <c r="D287" s="315"/>
      <c r="E287" s="340"/>
      <c r="F287" s="315"/>
      <c r="G287" s="393"/>
      <c r="H287" s="315"/>
      <c r="I287" s="419"/>
      <c r="J287" s="315"/>
    </row>
    <row r="288" spans="1:10" ht="12.75">
      <c r="A288" s="318" t="s">
        <v>630</v>
      </c>
      <c r="B288" s="315" t="s">
        <v>631</v>
      </c>
      <c r="C288" s="339"/>
      <c r="D288" s="315"/>
      <c r="E288" s="340"/>
      <c r="F288" s="315"/>
      <c r="G288" s="393"/>
      <c r="H288" s="315"/>
      <c r="I288" s="419"/>
      <c r="J288" s="315"/>
    </row>
    <row r="289" spans="2:10" ht="12.75">
      <c r="B289" s="315" t="s">
        <v>632</v>
      </c>
      <c r="C289" s="339"/>
      <c r="D289" s="315"/>
      <c r="E289" s="340"/>
      <c r="F289" s="315"/>
      <c r="G289" s="393"/>
      <c r="H289" s="315"/>
      <c r="I289" s="419"/>
      <c r="J289" s="315"/>
    </row>
    <row r="290" spans="2:10" ht="12.75">
      <c r="B290" s="315" t="s">
        <v>633</v>
      </c>
      <c r="C290" s="339"/>
      <c r="D290" s="315"/>
      <c r="E290" s="340"/>
      <c r="F290" s="315"/>
      <c r="G290" s="393"/>
      <c r="H290" s="315"/>
      <c r="I290" s="419"/>
      <c r="J290" s="315"/>
    </row>
    <row r="291" spans="2:10" ht="12.75">
      <c r="B291" s="315"/>
      <c r="C291" s="339"/>
      <c r="D291" s="315"/>
      <c r="E291" s="340"/>
      <c r="F291" s="315"/>
      <c r="G291" s="393"/>
      <c r="H291" s="315"/>
      <c r="I291" s="419"/>
      <c r="J291" s="315"/>
    </row>
    <row r="292" spans="2:10" ht="12.75">
      <c r="B292" s="315" t="s">
        <v>133</v>
      </c>
      <c r="C292" s="339">
        <f>+C275</f>
        <v>70</v>
      </c>
      <c r="D292" s="315"/>
      <c r="E292" s="340"/>
      <c r="F292" s="315"/>
      <c r="G292" s="429"/>
      <c r="H292" s="315"/>
      <c r="I292" s="420">
        <f>+G292*C292</f>
        <v>0</v>
      </c>
      <c r="J292" s="318" t="s">
        <v>431</v>
      </c>
    </row>
    <row r="293" spans="2:10" ht="12.75">
      <c r="B293" s="315"/>
      <c r="C293" s="339"/>
      <c r="D293" s="315"/>
      <c r="E293" s="340"/>
      <c r="F293" s="315"/>
      <c r="G293" s="393"/>
      <c r="H293" s="315"/>
      <c r="I293" s="419"/>
      <c r="J293" s="315"/>
    </row>
    <row r="294" spans="1:10" ht="12.75">
      <c r="A294" s="318" t="s">
        <v>634</v>
      </c>
      <c r="B294" s="315" t="s">
        <v>635</v>
      </c>
      <c r="C294" s="339"/>
      <c r="D294" s="315"/>
      <c r="E294" s="340"/>
      <c r="F294" s="315"/>
      <c r="G294" s="393"/>
      <c r="H294" s="315"/>
      <c r="I294" s="419"/>
      <c r="J294" s="315"/>
    </row>
    <row r="295" spans="2:10" ht="12.75">
      <c r="B295" s="315" t="s">
        <v>636</v>
      </c>
      <c r="C295" s="339"/>
      <c r="D295" s="315"/>
      <c r="E295" s="340"/>
      <c r="F295" s="315"/>
      <c r="G295" s="393"/>
      <c r="H295" s="315"/>
      <c r="I295" s="419"/>
      <c r="J295" s="315"/>
    </row>
    <row r="296" spans="2:10" ht="12.75">
      <c r="B296" s="315" t="s">
        <v>637</v>
      </c>
      <c r="C296" s="339"/>
      <c r="D296" s="315"/>
      <c r="E296" s="340"/>
      <c r="F296" s="315"/>
      <c r="G296" s="393"/>
      <c r="H296" s="315"/>
      <c r="I296" s="419"/>
      <c r="J296" s="315"/>
    </row>
    <row r="297" spans="2:10" ht="12.75">
      <c r="B297" s="315" t="s">
        <v>638</v>
      </c>
      <c r="C297" s="339"/>
      <c r="D297" s="315"/>
      <c r="E297" s="340"/>
      <c r="F297" s="315"/>
      <c r="G297" s="393"/>
      <c r="H297" s="315"/>
      <c r="I297" s="419"/>
      <c r="J297" s="315"/>
    </row>
    <row r="298" spans="2:10" ht="12.75">
      <c r="B298" s="315"/>
      <c r="C298" s="339"/>
      <c r="D298" s="315"/>
      <c r="E298" s="340"/>
      <c r="F298" s="315"/>
      <c r="G298" s="393"/>
      <c r="H298" s="315"/>
      <c r="I298" s="419"/>
      <c r="J298" s="315"/>
    </row>
    <row r="299" spans="2:10" ht="12.75">
      <c r="B299" s="315" t="s">
        <v>133</v>
      </c>
      <c r="C299" s="339">
        <f>+C275</f>
        <v>70</v>
      </c>
      <c r="D299" s="315"/>
      <c r="E299" s="340"/>
      <c r="F299" s="315"/>
      <c r="G299" s="429"/>
      <c r="H299" s="315"/>
      <c r="I299" s="420">
        <f>+G299*C299</f>
        <v>0</v>
      </c>
      <c r="J299" s="318" t="s">
        <v>431</v>
      </c>
    </row>
    <row r="300" spans="2:10" ht="12.75">
      <c r="B300" s="315"/>
      <c r="C300" s="339"/>
      <c r="D300" s="315"/>
      <c r="E300" s="340"/>
      <c r="F300" s="315"/>
      <c r="G300" s="393"/>
      <c r="H300" s="315"/>
      <c r="I300" s="419"/>
      <c r="J300" s="315"/>
    </row>
    <row r="301" spans="1:10" ht="12.75">
      <c r="A301" s="318" t="s">
        <v>639</v>
      </c>
      <c r="B301" s="315" t="s">
        <v>640</v>
      </c>
      <c r="C301" s="339"/>
      <c r="D301" s="315"/>
      <c r="E301" s="340"/>
      <c r="F301" s="315"/>
      <c r="G301" s="393"/>
      <c r="H301" s="315"/>
      <c r="I301" s="419"/>
      <c r="J301" s="315"/>
    </row>
    <row r="302" spans="2:10" ht="12.75">
      <c r="B302" s="315"/>
      <c r="C302" s="339"/>
      <c r="D302" s="315"/>
      <c r="E302" s="340"/>
      <c r="F302" s="315"/>
      <c r="G302" s="393"/>
      <c r="H302" s="315"/>
      <c r="I302" s="419"/>
      <c r="J302" s="315"/>
    </row>
    <row r="303" spans="2:10" ht="12.75">
      <c r="B303" s="315" t="s">
        <v>133</v>
      </c>
      <c r="C303" s="339">
        <f>+C275</f>
        <v>70</v>
      </c>
      <c r="D303" s="315"/>
      <c r="E303" s="340"/>
      <c r="F303" s="315"/>
      <c r="G303" s="429"/>
      <c r="H303" s="315"/>
      <c r="I303" s="420">
        <f>+G303*C303</f>
        <v>0</v>
      </c>
      <c r="J303" s="318" t="s">
        <v>431</v>
      </c>
    </row>
    <row r="304" spans="2:10" ht="12.75">
      <c r="B304" s="315"/>
      <c r="C304" s="339"/>
      <c r="D304" s="315"/>
      <c r="E304" s="340"/>
      <c r="F304" s="340"/>
      <c r="G304" s="342"/>
      <c r="H304" s="315"/>
      <c r="I304" s="419"/>
      <c r="J304" s="315"/>
    </row>
    <row r="305" spans="2:10" ht="12.75">
      <c r="B305" s="336" t="s">
        <v>641</v>
      </c>
      <c r="C305" s="394"/>
      <c r="E305" s="395"/>
      <c r="G305" s="396"/>
      <c r="I305" s="423">
        <f>SUM(I275:I303)</f>
        <v>0</v>
      </c>
      <c r="J305" s="336" t="s">
        <v>431</v>
      </c>
    </row>
    <row r="306" spans="2:9" ht="12.75">
      <c r="B306" s="315"/>
      <c r="C306" s="343"/>
      <c r="D306" s="315"/>
      <c r="E306" s="315"/>
      <c r="F306" s="395"/>
      <c r="G306" s="397"/>
      <c r="I306" s="422"/>
    </row>
    <row r="307" spans="1:9" ht="12.75">
      <c r="A307" s="336" t="s">
        <v>642</v>
      </c>
      <c r="B307" s="399" t="s">
        <v>643</v>
      </c>
      <c r="I307" s="418"/>
    </row>
    <row r="308" ht="12.75">
      <c r="I308" s="418"/>
    </row>
    <row r="309" spans="1:10" ht="12.75">
      <c r="A309" s="318" t="s">
        <v>644</v>
      </c>
      <c r="B309" s="361" t="s">
        <v>645</v>
      </c>
      <c r="C309" s="346"/>
      <c r="D309" s="318"/>
      <c r="E309" s="347"/>
      <c r="F309" s="318"/>
      <c r="G309" s="348"/>
      <c r="H309" s="315"/>
      <c r="I309" s="419"/>
      <c r="J309" s="315"/>
    </row>
    <row r="310" spans="2:10" ht="12.75">
      <c r="B310" s="361" t="s">
        <v>646</v>
      </c>
      <c r="C310" s="346"/>
      <c r="D310" s="318"/>
      <c r="E310" s="347"/>
      <c r="F310" s="318"/>
      <c r="G310" s="348"/>
      <c r="H310" s="315"/>
      <c r="I310" s="419"/>
      <c r="J310" s="315"/>
    </row>
    <row r="311" spans="2:10" ht="12.75">
      <c r="B311" s="315" t="s">
        <v>647</v>
      </c>
      <c r="C311" s="346"/>
      <c r="D311" s="318"/>
      <c r="E311" s="349">
        <v>12</v>
      </c>
      <c r="F311" s="318" t="s">
        <v>19</v>
      </c>
      <c r="G311" s="350" t="s">
        <v>648</v>
      </c>
      <c r="H311" s="315"/>
      <c r="I311" s="419"/>
      <c r="J311" s="315"/>
    </row>
    <row r="312" spans="2:10" ht="12.75">
      <c r="B312" s="318" t="s">
        <v>649</v>
      </c>
      <c r="C312" s="346"/>
      <c r="D312" s="318"/>
      <c r="E312" s="347"/>
      <c r="F312" s="318"/>
      <c r="G312" s="348"/>
      <c r="H312" s="315"/>
      <c r="I312" s="419"/>
      <c r="J312" s="315"/>
    </row>
    <row r="313" spans="2:10" ht="12.75">
      <c r="B313" s="315" t="s">
        <v>133</v>
      </c>
      <c r="C313" s="400">
        <v>70</v>
      </c>
      <c r="D313" s="315"/>
      <c r="E313" s="340"/>
      <c r="F313" s="315"/>
      <c r="G313" s="427"/>
      <c r="H313" s="315"/>
      <c r="I313" s="420">
        <f>+G313*C313</f>
        <v>0</v>
      </c>
      <c r="J313" s="318" t="s">
        <v>431</v>
      </c>
    </row>
    <row r="314" spans="2:10" ht="12.75">
      <c r="B314" s="361"/>
      <c r="C314" s="346"/>
      <c r="D314" s="318"/>
      <c r="E314" s="347"/>
      <c r="F314" s="318"/>
      <c r="G314" s="348"/>
      <c r="H314" s="315"/>
      <c r="I314" s="419"/>
      <c r="J314" s="315"/>
    </row>
    <row r="315" spans="2:10" ht="12.75">
      <c r="B315" s="318" t="s">
        <v>650</v>
      </c>
      <c r="C315" s="400"/>
      <c r="D315" s="315"/>
      <c r="E315" s="340"/>
      <c r="F315" s="315"/>
      <c r="G315" s="348"/>
      <c r="H315" s="315"/>
      <c r="I315" s="419"/>
      <c r="J315" s="318"/>
    </row>
    <row r="316" spans="2:10" ht="12.75">
      <c r="B316" s="318" t="s">
        <v>651</v>
      </c>
      <c r="C316" s="400"/>
      <c r="D316" s="315"/>
      <c r="E316" s="340"/>
      <c r="F316" s="315"/>
      <c r="G316" s="348"/>
      <c r="H316" s="315"/>
      <c r="I316" s="419"/>
      <c r="J316" s="318"/>
    </row>
    <row r="317" spans="2:10" ht="12.75">
      <c r="B317" s="318" t="s">
        <v>652</v>
      </c>
      <c r="C317" s="400"/>
      <c r="D317" s="315"/>
      <c r="E317" s="340"/>
      <c r="F317" s="315"/>
      <c r="G317" s="348"/>
      <c r="H317" s="315"/>
      <c r="I317" s="419"/>
      <c r="J317" s="318"/>
    </row>
    <row r="318" spans="2:10" ht="12.75">
      <c r="B318" s="315"/>
      <c r="C318" s="400"/>
      <c r="D318" s="315"/>
      <c r="E318" s="340"/>
      <c r="F318" s="315"/>
      <c r="G318" s="348"/>
      <c r="H318" s="315"/>
      <c r="I318" s="419"/>
      <c r="J318" s="318"/>
    </row>
    <row r="319" spans="1:10" ht="12.75">
      <c r="A319" s="318" t="s">
        <v>653</v>
      </c>
      <c r="B319" s="318" t="s">
        <v>654</v>
      </c>
      <c r="C319" s="343"/>
      <c r="D319" s="315"/>
      <c r="E319" s="340"/>
      <c r="F319" s="340"/>
      <c r="G319" s="342"/>
      <c r="H319" s="315"/>
      <c r="I319" s="419"/>
      <c r="J319" s="315"/>
    </row>
    <row r="320" spans="2:10" ht="12.75">
      <c r="B320" s="318" t="s">
        <v>655</v>
      </c>
      <c r="C320" s="343"/>
      <c r="D320" s="315"/>
      <c r="E320" s="340"/>
      <c r="F320" s="340"/>
      <c r="G320" s="342"/>
      <c r="H320" s="315"/>
      <c r="I320" s="419"/>
      <c r="J320" s="315"/>
    </row>
    <row r="321" spans="2:10" ht="12.75">
      <c r="B321" s="318" t="s">
        <v>656</v>
      </c>
      <c r="C321" s="343"/>
      <c r="D321" s="315"/>
      <c r="E321" s="340"/>
      <c r="F321" s="340"/>
      <c r="G321" s="342"/>
      <c r="H321" s="315"/>
      <c r="I321" s="419"/>
      <c r="J321" s="315"/>
    </row>
    <row r="322" spans="2:10" ht="12.75">
      <c r="B322" s="318" t="s">
        <v>657</v>
      </c>
      <c r="C322" s="343"/>
      <c r="D322" s="315"/>
      <c r="E322" s="340"/>
      <c r="F322" s="340"/>
      <c r="G322" s="342"/>
      <c r="H322" s="315"/>
      <c r="I322" s="419"/>
      <c r="J322" s="315"/>
    </row>
    <row r="323" spans="2:10" ht="12.75">
      <c r="B323" s="318" t="s">
        <v>658</v>
      </c>
      <c r="C323" s="343"/>
      <c r="D323" s="315"/>
      <c r="E323" s="340"/>
      <c r="F323" s="340"/>
      <c r="G323" s="342"/>
      <c r="H323" s="315"/>
      <c r="I323" s="419"/>
      <c r="J323" s="315"/>
    </row>
    <row r="324" spans="2:10" ht="12.75">
      <c r="B324" s="315"/>
      <c r="C324" s="343"/>
      <c r="D324" s="315"/>
      <c r="E324" s="340"/>
      <c r="F324" s="340"/>
      <c r="G324" s="342"/>
      <c r="H324" s="315"/>
      <c r="I324" s="419"/>
      <c r="J324" s="315"/>
    </row>
    <row r="325" spans="2:10" ht="12.75">
      <c r="B325" s="315" t="s">
        <v>659</v>
      </c>
      <c r="C325" s="343"/>
      <c r="D325" s="315"/>
      <c r="E325" s="340"/>
      <c r="F325" s="340"/>
      <c r="G325" s="342"/>
      <c r="H325" s="315"/>
      <c r="I325" s="419"/>
      <c r="J325" s="315"/>
    </row>
    <row r="326" spans="2:10" ht="12.75">
      <c r="B326" s="315" t="s">
        <v>660</v>
      </c>
      <c r="C326" s="343"/>
      <c r="D326" s="315" t="s">
        <v>19</v>
      </c>
      <c r="E326" s="400">
        <f>+E311*2</f>
        <v>24</v>
      </c>
      <c r="F326" s="340" t="s">
        <v>661</v>
      </c>
      <c r="G326" s="426"/>
      <c r="H326" s="315"/>
      <c r="I326" s="420">
        <f>+G326*E326</f>
        <v>0</v>
      </c>
      <c r="J326" s="318" t="s">
        <v>431</v>
      </c>
    </row>
    <row r="327" spans="2:9" ht="12.75">
      <c r="B327" s="315"/>
      <c r="C327" s="343"/>
      <c r="D327" s="315"/>
      <c r="E327" s="315"/>
      <c r="F327" s="395"/>
      <c r="G327" s="397"/>
      <c r="I327" s="422"/>
    </row>
    <row r="328" spans="2:9" ht="12.75">
      <c r="B328" s="318" t="s">
        <v>662</v>
      </c>
      <c r="C328" s="343"/>
      <c r="D328" s="315"/>
      <c r="E328" s="315"/>
      <c r="F328" s="395"/>
      <c r="G328" s="397"/>
      <c r="I328" s="422"/>
    </row>
    <row r="329" spans="2:9" ht="12.75">
      <c r="B329" s="318" t="s">
        <v>663</v>
      </c>
      <c r="C329" s="343"/>
      <c r="D329" s="315"/>
      <c r="E329" s="315"/>
      <c r="F329" s="395"/>
      <c r="G329" s="397"/>
      <c r="I329" s="422"/>
    </row>
    <row r="330" spans="2:9" ht="12.75">
      <c r="B330" s="318" t="s">
        <v>664</v>
      </c>
      <c r="C330" s="343"/>
      <c r="D330" s="315"/>
      <c r="E330" s="315"/>
      <c r="F330" s="395"/>
      <c r="G330" s="397"/>
      <c r="I330" s="422"/>
    </row>
    <row r="331" spans="2:9" ht="12.75">
      <c r="B331" s="318" t="s">
        <v>652</v>
      </c>
      <c r="C331" s="343"/>
      <c r="D331" s="315"/>
      <c r="E331" s="315"/>
      <c r="F331" s="395"/>
      <c r="G331" s="397"/>
      <c r="I331" s="422"/>
    </row>
    <row r="332" spans="2:9" ht="12.75">
      <c r="B332" s="315"/>
      <c r="C332" s="343"/>
      <c r="D332" s="315"/>
      <c r="E332" s="315"/>
      <c r="F332" s="395"/>
      <c r="G332" s="397"/>
      <c r="I332" s="422"/>
    </row>
    <row r="333" spans="2:10" ht="12.75">
      <c r="B333" s="336" t="s">
        <v>665</v>
      </c>
      <c r="C333" s="394"/>
      <c r="E333" s="395"/>
      <c r="G333" s="396"/>
      <c r="I333" s="423">
        <f>SUM(I313:I332)</f>
        <v>0</v>
      </c>
      <c r="J333" s="336" t="s">
        <v>431</v>
      </c>
    </row>
    <row r="334" spans="2:9" ht="12.75">
      <c r="B334" s="315"/>
      <c r="C334" s="343"/>
      <c r="D334" s="315"/>
      <c r="E334" s="315"/>
      <c r="F334" s="395"/>
      <c r="G334" s="397"/>
      <c r="I334" s="422"/>
    </row>
    <row r="335" spans="2:10" ht="12.75">
      <c r="B335" s="401" t="s">
        <v>666</v>
      </c>
      <c r="C335" s="402"/>
      <c r="D335" s="403"/>
      <c r="E335" s="403"/>
      <c r="F335" s="404"/>
      <c r="G335" s="405"/>
      <c r="H335" s="403"/>
      <c r="I335" s="424">
        <f>+I333+I305+I268</f>
        <v>0</v>
      </c>
      <c r="J335" s="332" t="s">
        <v>431</v>
      </c>
    </row>
  </sheetData>
  <sheetProtection password="E637" sheet="1" formatCells="0" formatColumns="0" formatRows="0" selectLockedCells="1"/>
  <printOptions/>
  <pageMargins left="0.7" right="0.7" top="0.75" bottom="0.75" header="0.3" footer="0.3"/>
  <pageSetup horizontalDpi="600" verticalDpi="600" orientation="portrait" paperSize="9" scale="92" r:id="rId1"/>
</worksheet>
</file>

<file path=xl/worksheets/sheet9.xml><?xml version="1.0" encoding="utf-8"?>
<worksheet xmlns="http://schemas.openxmlformats.org/spreadsheetml/2006/main" xmlns:r="http://schemas.openxmlformats.org/officeDocument/2006/relationships">
  <dimension ref="A1:J166"/>
  <sheetViews>
    <sheetView view="pageBreakPreview" zoomScale="145" zoomScaleSheetLayoutView="145" zoomScalePageLayoutView="0" workbookViewId="0" topLeftCell="A67">
      <selection activeCell="G163" sqref="G163"/>
    </sheetView>
  </sheetViews>
  <sheetFormatPr defaultColWidth="9.00390625" defaultRowHeight="12.75"/>
  <cols>
    <col min="9" max="9" width="13.125" style="0" customWidth="1"/>
  </cols>
  <sheetData>
    <row r="1" ht="20.25">
      <c r="B1" s="203" t="s">
        <v>731</v>
      </c>
    </row>
    <row r="2" ht="20.25">
      <c r="B2" s="203" t="s">
        <v>546</v>
      </c>
    </row>
    <row r="5" spans="1:10" ht="12.75">
      <c r="A5" s="204"/>
      <c r="B5" s="205" t="s">
        <v>428</v>
      </c>
      <c r="C5" s="205" t="s">
        <v>732</v>
      </c>
      <c r="D5" s="204"/>
      <c r="E5" s="204"/>
      <c r="F5" s="204"/>
      <c r="G5" s="204"/>
      <c r="H5" s="204"/>
      <c r="I5" s="204"/>
      <c r="J5" s="204"/>
    </row>
    <row r="6" spans="1:10" ht="12.75">
      <c r="A6" s="204"/>
      <c r="B6" s="204"/>
      <c r="C6" s="204"/>
      <c r="D6" s="204"/>
      <c r="E6" s="204"/>
      <c r="F6" s="204"/>
      <c r="G6" s="204"/>
      <c r="H6" s="204"/>
      <c r="I6" s="204"/>
      <c r="J6" s="204"/>
    </row>
    <row r="7" spans="1:10" ht="12.75">
      <c r="A7" s="204"/>
      <c r="B7" s="204" t="s">
        <v>430</v>
      </c>
      <c r="C7" s="204"/>
      <c r="D7" s="204"/>
      <c r="E7" s="204"/>
      <c r="F7" s="204"/>
      <c r="G7" s="204"/>
      <c r="H7" s="204"/>
      <c r="I7" s="206">
        <f>+I150</f>
        <v>0</v>
      </c>
      <c r="J7" s="207" t="s">
        <v>431</v>
      </c>
    </row>
    <row r="8" spans="1:10" ht="12.75">
      <c r="A8" s="204"/>
      <c r="B8" s="204"/>
      <c r="C8" s="204"/>
      <c r="D8" s="204"/>
      <c r="E8" s="204"/>
      <c r="F8" s="204"/>
      <c r="G8" s="204"/>
      <c r="H8" s="204"/>
      <c r="I8" s="204"/>
      <c r="J8" s="204"/>
    </row>
    <row r="9" spans="1:10" ht="12.75">
      <c r="A9" s="204"/>
      <c r="B9" s="208" t="s">
        <v>432</v>
      </c>
      <c r="C9" s="208"/>
      <c r="D9" s="208"/>
      <c r="E9" s="208"/>
      <c r="F9" s="208"/>
      <c r="G9" s="208"/>
      <c r="H9" s="208"/>
      <c r="I9" s="209">
        <f>+I166</f>
        <v>0</v>
      </c>
      <c r="J9" s="210" t="s">
        <v>431</v>
      </c>
    </row>
    <row r="10" spans="1:10" ht="12.75">
      <c r="A10" s="204"/>
      <c r="B10" s="204"/>
      <c r="C10" s="204"/>
      <c r="D10" s="204"/>
      <c r="E10" s="204"/>
      <c r="F10" s="204"/>
      <c r="G10" s="204"/>
      <c r="H10" s="204"/>
      <c r="I10" s="206"/>
      <c r="J10" s="204"/>
    </row>
    <row r="11" spans="1:10" ht="12.75">
      <c r="A11" s="204"/>
      <c r="B11" s="204"/>
      <c r="C11" s="204"/>
      <c r="D11" s="204"/>
      <c r="E11" s="204"/>
      <c r="F11" s="204"/>
      <c r="G11" s="204"/>
      <c r="H11" s="204"/>
      <c r="I11" s="204"/>
      <c r="J11" s="204"/>
    </row>
    <row r="12" spans="1:10" ht="12.75">
      <c r="A12" s="204"/>
      <c r="B12" s="211" t="s">
        <v>434</v>
      </c>
      <c r="C12" s="211"/>
      <c r="D12" s="211"/>
      <c r="E12" s="211"/>
      <c r="F12" s="211"/>
      <c r="G12" s="211"/>
      <c r="H12" s="211"/>
      <c r="I12" s="212">
        <f>SUM(I7:I10)</f>
        <v>0</v>
      </c>
      <c r="J12" s="207" t="s">
        <v>431</v>
      </c>
    </row>
    <row r="13" spans="1:10" ht="12.75">
      <c r="A13" s="204"/>
      <c r="B13" s="211"/>
      <c r="C13" s="211"/>
      <c r="D13" s="211"/>
      <c r="E13" s="211"/>
      <c r="F13" s="211"/>
      <c r="G13" s="211"/>
      <c r="H13" s="211"/>
      <c r="I13" s="212"/>
      <c r="J13" s="211"/>
    </row>
    <row r="14" spans="1:10" ht="12.75">
      <c r="A14" s="204"/>
      <c r="B14" s="213"/>
      <c r="C14" s="204"/>
      <c r="D14" s="204"/>
      <c r="E14" s="204"/>
      <c r="F14" s="214" t="s">
        <v>435</v>
      </c>
      <c r="G14" s="204"/>
      <c r="H14" s="204"/>
      <c r="I14" s="215">
        <f>+I12/C124</f>
        <v>0</v>
      </c>
      <c r="J14" s="207" t="s">
        <v>436</v>
      </c>
    </row>
    <row r="15" spans="1:10" ht="12.75">
      <c r="A15" s="204"/>
      <c r="B15" s="207"/>
      <c r="C15" s="207"/>
      <c r="D15" s="207"/>
      <c r="E15" s="207"/>
      <c r="F15" s="207"/>
      <c r="G15" s="207"/>
      <c r="H15" s="207"/>
      <c r="I15" s="216"/>
      <c r="J15" s="217"/>
    </row>
    <row r="16" spans="1:10" ht="12.75">
      <c r="A16" s="204"/>
      <c r="B16" s="207"/>
      <c r="C16" s="207"/>
      <c r="D16" s="207"/>
      <c r="E16" s="207"/>
      <c r="F16" s="207"/>
      <c r="G16" s="207"/>
      <c r="H16" s="207"/>
      <c r="I16" s="216"/>
      <c r="J16" s="217"/>
    </row>
    <row r="17" spans="1:10" ht="12.75">
      <c r="A17" s="204"/>
      <c r="B17" s="213"/>
      <c r="C17" s="204"/>
      <c r="D17" s="204"/>
      <c r="E17" s="204"/>
      <c r="F17" s="204"/>
      <c r="G17" s="204"/>
      <c r="H17" s="204"/>
      <c r="I17" s="215"/>
      <c r="J17" s="211"/>
    </row>
    <row r="18" spans="1:10" ht="12.75">
      <c r="A18" s="204"/>
      <c r="B18" s="207" t="s">
        <v>733</v>
      </c>
      <c r="C18" s="204"/>
      <c r="D18" s="204"/>
      <c r="E18" s="204"/>
      <c r="F18" s="204"/>
      <c r="G18" s="204"/>
      <c r="H18" s="204"/>
      <c r="I18" s="215"/>
      <c r="J18" s="211"/>
    </row>
    <row r="19" spans="1:10" ht="12.75">
      <c r="A19" s="204"/>
      <c r="B19" s="207" t="s">
        <v>734</v>
      </c>
      <c r="C19" s="204"/>
      <c r="D19" s="204"/>
      <c r="E19" s="204"/>
      <c r="F19" s="204"/>
      <c r="G19" s="204"/>
      <c r="H19" s="204"/>
      <c r="I19" s="219"/>
      <c r="J19" s="220"/>
    </row>
    <row r="20" spans="1:10" ht="12.75">
      <c r="A20" s="204"/>
      <c r="B20" s="207"/>
      <c r="C20" s="204"/>
      <c r="D20" s="204"/>
      <c r="E20" s="204"/>
      <c r="F20" s="204"/>
      <c r="G20" s="204"/>
      <c r="H20" s="204"/>
      <c r="I20" s="204"/>
      <c r="J20" s="204"/>
    </row>
    <row r="21" spans="1:10" ht="12.75">
      <c r="A21" s="221"/>
      <c r="B21" s="204" t="s">
        <v>441</v>
      </c>
      <c r="C21" s="204"/>
      <c r="D21" s="204"/>
      <c r="E21" s="204"/>
      <c r="F21" s="204"/>
      <c r="G21" s="204"/>
      <c r="H21" s="204"/>
      <c r="I21" s="204"/>
      <c r="J21" s="204"/>
    </row>
    <row r="22" spans="1:10" ht="12.75">
      <c r="A22" s="221"/>
      <c r="B22" s="204" t="s">
        <v>442</v>
      </c>
      <c r="C22" s="204"/>
      <c r="D22" s="204"/>
      <c r="E22" s="204"/>
      <c r="F22" s="204"/>
      <c r="G22" s="204"/>
      <c r="H22" s="204"/>
      <c r="I22" s="204"/>
      <c r="J22" s="204"/>
    </row>
    <row r="23" spans="1:10" ht="12.75">
      <c r="A23" s="204"/>
      <c r="B23" s="204" t="s">
        <v>443</v>
      </c>
      <c r="C23" s="204"/>
      <c r="D23" s="204"/>
      <c r="E23" s="204"/>
      <c r="F23" s="204"/>
      <c r="G23" s="204"/>
      <c r="H23" s="204"/>
      <c r="I23" s="204"/>
      <c r="J23" s="204"/>
    </row>
    <row r="24" spans="1:10" ht="12.75">
      <c r="A24" s="204"/>
      <c r="B24" s="204"/>
      <c r="C24" s="204"/>
      <c r="D24" s="204"/>
      <c r="E24" s="204"/>
      <c r="F24" s="204"/>
      <c r="G24" s="204"/>
      <c r="H24" s="204"/>
      <c r="I24" s="204"/>
      <c r="J24" s="204"/>
    </row>
    <row r="25" spans="1:10" ht="12.75">
      <c r="A25" s="221"/>
      <c r="B25" s="204" t="s">
        <v>444</v>
      </c>
      <c r="C25" s="204"/>
      <c r="D25" s="204"/>
      <c r="E25" s="204"/>
      <c r="F25" s="204"/>
      <c r="G25" s="204"/>
      <c r="H25" s="204"/>
      <c r="I25" s="204"/>
      <c r="J25" s="204"/>
    </row>
    <row r="26" spans="1:10" ht="12.75">
      <c r="A26" s="204"/>
      <c r="B26" s="204" t="s">
        <v>445</v>
      </c>
      <c r="C26" s="204"/>
      <c r="D26" s="204"/>
      <c r="E26" s="204"/>
      <c r="F26" s="204"/>
      <c r="G26" s="204"/>
      <c r="H26" s="204"/>
      <c r="I26" s="204"/>
      <c r="J26" s="204"/>
    </row>
    <row r="27" spans="1:10" ht="12.75">
      <c r="A27" s="204"/>
      <c r="B27" s="204"/>
      <c r="C27" s="204"/>
      <c r="D27" s="204"/>
      <c r="E27" s="204"/>
      <c r="F27" s="204"/>
      <c r="G27" s="204"/>
      <c r="H27" s="204"/>
      <c r="I27" s="204"/>
      <c r="J27" s="204"/>
    </row>
    <row r="28" spans="1:10" ht="12.75">
      <c r="A28" s="204"/>
      <c r="B28" s="204" t="s">
        <v>446</v>
      </c>
      <c r="C28" s="204"/>
      <c r="D28" s="204"/>
      <c r="E28" s="204"/>
      <c r="F28" s="204"/>
      <c r="G28" s="204"/>
      <c r="H28" s="204"/>
      <c r="I28" s="204"/>
      <c r="J28" s="204"/>
    </row>
    <row r="29" spans="1:10" ht="12.75">
      <c r="A29" s="204"/>
      <c r="B29" s="204"/>
      <c r="C29" s="204"/>
      <c r="D29" s="204"/>
      <c r="E29" s="204"/>
      <c r="F29" s="204"/>
      <c r="G29" s="204"/>
      <c r="H29" s="204"/>
      <c r="I29" s="204"/>
      <c r="J29" s="204"/>
    </row>
    <row r="30" spans="1:10" ht="12.75">
      <c r="A30" s="204"/>
      <c r="B30" s="204"/>
      <c r="C30" s="204"/>
      <c r="D30" s="204"/>
      <c r="E30" s="204"/>
      <c r="F30" s="204"/>
      <c r="G30" s="204"/>
      <c r="H30" s="204"/>
      <c r="I30" s="204"/>
      <c r="J30" s="204"/>
    </row>
    <row r="31" spans="1:10" ht="12.75">
      <c r="A31" s="204"/>
      <c r="B31" s="222" t="s">
        <v>451</v>
      </c>
      <c r="C31" s="204"/>
      <c r="D31" s="204"/>
      <c r="E31" s="204"/>
      <c r="F31" s="204"/>
      <c r="G31" s="204"/>
      <c r="H31" s="204"/>
      <c r="I31" s="204"/>
      <c r="J31" s="204"/>
    </row>
    <row r="32" spans="1:10" ht="12.75">
      <c r="A32" s="204"/>
      <c r="B32" s="204"/>
      <c r="C32" s="204"/>
      <c r="D32" s="204"/>
      <c r="E32" s="204"/>
      <c r="F32" s="204"/>
      <c r="G32" s="204"/>
      <c r="H32" s="204"/>
      <c r="I32" s="204"/>
      <c r="J32" s="204"/>
    </row>
    <row r="33" spans="1:10" ht="12.75">
      <c r="A33" s="204"/>
      <c r="B33" s="222" t="s">
        <v>452</v>
      </c>
      <c r="C33" s="204"/>
      <c r="D33" s="204"/>
      <c r="E33" s="204"/>
      <c r="F33" s="204"/>
      <c r="G33" s="204"/>
      <c r="H33" s="204"/>
      <c r="I33" s="204"/>
      <c r="J33" s="204"/>
    </row>
    <row r="34" spans="1:10" ht="12.75">
      <c r="A34" s="204"/>
      <c r="B34" s="222" t="s">
        <v>453</v>
      </c>
      <c r="C34" s="204"/>
      <c r="D34" s="204"/>
      <c r="E34" s="204"/>
      <c r="F34" s="204"/>
      <c r="G34" s="204"/>
      <c r="H34" s="204"/>
      <c r="I34" s="204"/>
      <c r="J34" s="204"/>
    </row>
    <row r="35" spans="1:10" ht="12.75">
      <c r="A35" s="204"/>
      <c r="B35" s="222" t="s">
        <v>454</v>
      </c>
      <c r="C35" s="204"/>
      <c r="D35" s="204"/>
      <c r="E35" s="204"/>
      <c r="F35" s="204"/>
      <c r="G35" s="204"/>
      <c r="H35" s="204"/>
      <c r="I35" s="204"/>
      <c r="J35" s="204"/>
    </row>
    <row r="36" spans="1:10" ht="12.75">
      <c r="A36" s="204"/>
      <c r="B36" s="222"/>
      <c r="C36" s="204"/>
      <c r="D36" s="204"/>
      <c r="E36" s="204"/>
      <c r="F36" s="204"/>
      <c r="G36" s="204"/>
      <c r="H36" s="204"/>
      <c r="I36" s="204"/>
      <c r="J36" s="204"/>
    </row>
    <row r="37" spans="1:10" ht="12.75">
      <c r="A37" s="204"/>
      <c r="B37" s="222"/>
      <c r="C37" s="204"/>
      <c r="D37" s="204"/>
      <c r="E37" s="204"/>
      <c r="F37" s="204"/>
      <c r="G37" s="204"/>
      <c r="H37" s="204"/>
      <c r="I37" s="204"/>
      <c r="J37" s="204"/>
    </row>
    <row r="38" spans="1:10" ht="12.75">
      <c r="A38" s="204"/>
      <c r="B38" s="222"/>
      <c r="C38" s="204"/>
      <c r="D38" s="204"/>
      <c r="E38" s="204"/>
      <c r="F38" s="204"/>
      <c r="G38" s="204"/>
      <c r="H38" s="204"/>
      <c r="I38" s="204"/>
      <c r="J38" s="204"/>
    </row>
    <row r="39" spans="1:10" ht="12.75">
      <c r="A39" s="204"/>
      <c r="B39" s="222"/>
      <c r="C39" s="204"/>
      <c r="D39" s="204"/>
      <c r="E39" s="204"/>
      <c r="F39" s="204"/>
      <c r="G39" s="204"/>
      <c r="H39" s="204"/>
      <c r="I39" s="204"/>
      <c r="J39" s="204"/>
    </row>
    <row r="40" spans="1:10" ht="12.75">
      <c r="A40" s="204"/>
      <c r="B40" s="204"/>
      <c r="C40" s="204"/>
      <c r="D40" s="204"/>
      <c r="E40" s="204"/>
      <c r="F40" s="204"/>
      <c r="G40" s="204"/>
      <c r="H40" s="204"/>
      <c r="I40" s="204"/>
      <c r="J40" s="204"/>
    </row>
    <row r="41" spans="1:10" ht="12.75">
      <c r="A41" s="204"/>
      <c r="B41" s="204"/>
      <c r="C41" s="204"/>
      <c r="D41" s="204"/>
      <c r="E41" s="204"/>
      <c r="F41" s="204"/>
      <c r="G41" s="204"/>
      <c r="H41" s="204"/>
      <c r="I41" s="204"/>
      <c r="J41" s="204"/>
    </row>
    <row r="42" spans="1:10" ht="12.75">
      <c r="A42" s="204"/>
      <c r="B42" s="204"/>
      <c r="C42" s="204"/>
      <c r="D42" s="204"/>
      <c r="E42" s="204"/>
      <c r="F42" s="204"/>
      <c r="G42" s="204"/>
      <c r="H42" s="204"/>
      <c r="I42" s="204"/>
      <c r="J42" s="204"/>
    </row>
    <row r="43" spans="1:10" ht="12.75">
      <c r="A43" s="204"/>
      <c r="B43" s="204"/>
      <c r="C43" s="204"/>
      <c r="D43" s="204"/>
      <c r="E43" s="204"/>
      <c r="F43" s="204"/>
      <c r="G43" s="204"/>
      <c r="H43" s="204"/>
      <c r="I43" s="204"/>
      <c r="J43" s="204"/>
    </row>
    <row r="44" spans="1:10" ht="12.75">
      <c r="A44" s="204"/>
      <c r="B44" s="204"/>
      <c r="C44" s="204"/>
      <c r="D44" s="204"/>
      <c r="E44" s="204"/>
      <c r="F44" s="204"/>
      <c r="G44" s="204"/>
      <c r="H44" s="204"/>
      <c r="I44" s="204"/>
      <c r="J44" s="204"/>
    </row>
    <row r="45" spans="1:10" ht="12.75">
      <c r="A45" s="204"/>
      <c r="B45" s="204"/>
      <c r="C45" s="204"/>
      <c r="D45" s="204"/>
      <c r="E45" s="204"/>
      <c r="F45" s="204"/>
      <c r="G45" s="204"/>
      <c r="H45" s="204"/>
      <c r="I45" s="204"/>
      <c r="J45" s="204"/>
    </row>
    <row r="46" spans="1:10" ht="12.75">
      <c r="A46" s="204"/>
      <c r="B46" s="204"/>
      <c r="C46" s="204"/>
      <c r="D46" s="204"/>
      <c r="E46" s="204"/>
      <c r="F46" s="204"/>
      <c r="G46" s="204"/>
      <c r="H46" s="204"/>
      <c r="I46" s="204"/>
      <c r="J46" s="204"/>
    </row>
    <row r="47" spans="1:10" ht="12.75">
      <c r="A47" s="204"/>
      <c r="B47" s="204"/>
      <c r="C47" s="204"/>
      <c r="D47" s="204"/>
      <c r="E47" s="204"/>
      <c r="F47" s="204"/>
      <c r="G47" s="204"/>
      <c r="H47" s="204"/>
      <c r="I47" s="204"/>
      <c r="J47" s="204"/>
    </row>
    <row r="48" spans="1:10" ht="12.75">
      <c r="A48" s="204"/>
      <c r="B48" s="204"/>
      <c r="C48" s="204"/>
      <c r="D48" s="204"/>
      <c r="E48" s="204"/>
      <c r="F48" s="204"/>
      <c r="G48" s="204"/>
      <c r="H48" s="204"/>
      <c r="I48" s="204"/>
      <c r="J48" s="204"/>
    </row>
    <row r="49" spans="1:10" ht="12.75">
      <c r="A49" s="204"/>
      <c r="B49" s="204"/>
      <c r="C49" s="204"/>
      <c r="D49" s="204"/>
      <c r="E49" s="204"/>
      <c r="F49" s="204"/>
      <c r="G49" s="204"/>
      <c r="H49" s="204"/>
      <c r="I49" s="204"/>
      <c r="J49" s="204"/>
    </row>
    <row r="50" spans="1:10" ht="12.75">
      <c r="A50" s="204"/>
      <c r="B50" s="204"/>
      <c r="C50" s="204"/>
      <c r="D50" s="204"/>
      <c r="E50" s="204"/>
      <c r="F50" s="204"/>
      <c r="G50" s="204"/>
      <c r="H50" s="204"/>
      <c r="I50" s="204"/>
      <c r="J50" s="204"/>
    </row>
    <row r="51" spans="1:10" ht="12.75">
      <c r="A51" s="204"/>
      <c r="B51" s="204"/>
      <c r="C51" s="204"/>
      <c r="D51" s="204"/>
      <c r="E51" s="204"/>
      <c r="F51" s="204"/>
      <c r="G51" s="204"/>
      <c r="H51" s="204"/>
      <c r="I51" s="204"/>
      <c r="J51" s="204"/>
    </row>
    <row r="52" spans="1:10" ht="12.75">
      <c r="A52" s="204"/>
      <c r="B52" s="204"/>
      <c r="C52" s="204"/>
      <c r="D52" s="204"/>
      <c r="E52" s="204"/>
      <c r="F52" s="204"/>
      <c r="G52" s="204"/>
      <c r="H52" s="204"/>
      <c r="I52" s="204"/>
      <c r="J52" s="204"/>
    </row>
    <row r="53" spans="1:10" ht="12.75">
      <c r="A53" s="184"/>
      <c r="B53" s="184" t="s">
        <v>459</v>
      </c>
      <c r="C53" s="184" t="str">
        <f>+C5</f>
        <v>JAVNI VODOVOD ''SEVER'' NL DN100</v>
      </c>
      <c r="D53" s="184"/>
      <c r="E53" s="184"/>
      <c r="F53" s="184"/>
      <c r="G53" s="184"/>
      <c r="H53" s="184"/>
      <c r="I53" s="184"/>
      <c r="J53" s="184"/>
    </row>
    <row r="54" spans="1:10" ht="12.75">
      <c r="A54" s="204"/>
      <c r="B54" s="204"/>
      <c r="C54" s="204"/>
      <c r="D54" s="204"/>
      <c r="E54" s="204"/>
      <c r="F54" s="204"/>
      <c r="G54" s="204"/>
      <c r="H54" s="204"/>
      <c r="I54" s="204"/>
      <c r="J54" s="204"/>
    </row>
    <row r="55" spans="1:10" ht="12.75">
      <c r="A55" s="204"/>
      <c r="B55" s="204"/>
      <c r="C55" s="204"/>
      <c r="D55" s="204"/>
      <c r="E55" s="204"/>
      <c r="F55" s="204"/>
      <c r="G55" s="204"/>
      <c r="H55" s="204"/>
      <c r="I55" s="204"/>
      <c r="J55" s="204"/>
    </row>
    <row r="56" spans="1:10" ht="12.75">
      <c r="A56" s="223" t="s">
        <v>460</v>
      </c>
      <c r="B56" s="204"/>
      <c r="C56" s="204"/>
      <c r="D56" s="204"/>
      <c r="E56" s="204"/>
      <c r="F56" s="204"/>
      <c r="G56" s="204"/>
      <c r="H56" s="204"/>
      <c r="I56" s="204"/>
      <c r="J56" s="204"/>
    </row>
    <row r="57" spans="1:10" ht="12.75">
      <c r="A57" s="204"/>
      <c r="B57" s="204"/>
      <c r="C57" s="204"/>
      <c r="D57" s="204"/>
      <c r="E57" s="204"/>
      <c r="F57" s="204"/>
      <c r="G57" s="204"/>
      <c r="H57" s="204"/>
      <c r="I57" s="204"/>
      <c r="J57" s="204"/>
    </row>
    <row r="58" spans="1:10" ht="12.75">
      <c r="A58" s="204" t="s">
        <v>461</v>
      </c>
      <c r="B58" s="204" t="s">
        <v>462</v>
      </c>
      <c r="C58" s="204"/>
      <c r="D58" s="204"/>
      <c r="E58" s="204"/>
      <c r="F58" s="204"/>
      <c r="G58" s="204"/>
      <c r="H58" s="204"/>
      <c r="I58" s="204"/>
      <c r="J58" s="204"/>
    </row>
    <row r="59" spans="1:10" ht="12.75">
      <c r="A59" s="204"/>
      <c r="B59" s="204" t="s">
        <v>463</v>
      </c>
      <c r="C59" s="204"/>
      <c r="D59" s="204"/>
      <c r="E59" s="204"/>
      <c r="F59" s="204"/>
      <c r="G59" s="204"/>
      <c r="H59" s="204"/>
      <c r="I59" s="204"/>
      <c r="J59" s="204"/>
    </row>
    <row r="60" spans="1:10" ht="12.75">
      <c r="A60" s="204"/>
      <c r="B60" s="204" t="s">
        <v>464</v>
      </c>
      <c r="C60" s="204"/>
      <c r="D60" s="204"/>
      <c r="E60" s="204"/>
      <c r="F60" s="204"/>
      <c r="G60" s="204"/>
      <c r="H60" s="204"/>
      <c r="I60" s="204"/>
      <c r="J60" s="204"/>
    </row>
    <row r="61" spans="1:10" ht="12.75">
      <c r="A61" s="204"/>
      <c r="B61" s="204" t="s">
        <v>465</v>
      </c>
      <c r="C61" s="204"/>
      <c r="D61" s="204"/>
      <c r="E61" s="204"/>
      <c r="F61" s="204"/>
      <c r="G61" s="204"/>
      <c r="H61" s="204"/>
      <c r="I61" s="204"/>
      <c r="J61" s="204"/>
    </row>
    <row r="62" spans="1:10" ht="12.75">
      <c r="A62" s="204"/>
      <c r="B62" s="204" t="s">
        <v>466</v>
      </c>
      <c r="C62" s="204"/>
      <c r="D62" s="204"/>
      <c r="E62" s="204"/>
      <c r="F62" s="204"/>
      <c r="G62" s="204"/>
      <c r="H62" s="204"/>
      <c r="I62" s="204"/>
      <c r="J62" s="204"/>
    </row>
    <row r="63" spans="1:10" ht="12.75">
      <c r="A63" s="204"/>
      <c r="B63" s="204" t="s">
        <v>467</v>
      </c>
      <c r="C63" s="204"/>
      <c r="D63" s="204"/>
      <c r="E63" s="204"/>
      <c r="F63" s="204"/>
      <c r="G63" s="204"/>
      <c r="H63" s="204"/>
      <c r="I63" s="204"/>
      <c r="J63" s="204"/>
    </row>
    <row r="64" spans="1:10" ht="12.75">
      <c r="A64" s="204"/>
      <c r="B64" s="204"/>
      <c r="C64" s="204"/>
      <c r="D64" s="204"/>
      <c r="E64" s="204"/>
      <c r="F64" s="204"/>
      <c r="G64" s="204"/>
      <c r="H64" s="204"/>
      <c r="I64" s="204"/>
      <c r="J64" s="204"/>
    </row>
    <row r="65" spans="1:10" ht="12.75">
      <c r="A65" s="204"/>
      <c r="B65" s="204" t="s">
        <v>166</v>
      </c>
      <c r="C65" s="224">
        <v>1</v>
      </c>
      <c r="D65" s="204"/>
      <c r="E65" s="225"/>
      <c r="F65" s="225"/>
      <c r="G65" s="310"/>
      <c r="H65" s="204"/>
      <c r="I65" s="227">
        <f>C65*G65</f>
        <v>0</v>
      </c>
      <c r="J65" s="207" t="s">
        <v>431</v>
      </c>
    </row>
    <row r="66" spans="1:10" ht="12.75">
      <c r="A66" s="204"/>
      <c r="B66" s="204"/>
      <c r="C66" s="224"/>
      <c r="D66" s="204"/>
      <c r="E66" s="225"/>
      <c r="F66" s="225"/>
      <c r="G66" s="226"/>
      <c r="H66" s="204"/>
      <c r="I66" s="227"/>
      <c r="J66" s="204"/>
    </row>
    <row r="67" spans="1:10" ht="12.75">
      <c r="A67" s="204" t="s">
        <v>468</v>
      </c>
      <c r="B67" s="204" t="s">
        <v>469</v>
      </c>
      <c r="C67" s="204"/>
      <c r="D67" s="204"/>
      <c r="E67" s="204"/>
      <c r="F67" s="204"/>
      <c r="G67" s="204"/>
      <c r="H67" s="204"/>
      <c r="I67" s="204"/>
      <c r="J67" s="204"/>
    </row>
    <row r="68" spans="1:10" ht="12.75">
      <c r="A68" s="204"/>
      <c r="B68" s="204" t="s">
        <v>470</v>
      </c>
      <c r="C68" s="204"/>
      <c r="D68" s="204"/>
      <c r="E68" s="204"/>
      <c r="F68" s="204"/>
      <c r="G68" s="204"/>
      <c r="H68" s="204"/>
      <c r="I68" s="204"/>
      <c r="J68" s="204"/>
    </row>
    <row r="69" spans="1:10" ht="12.75">
      <c r="A69" s="204"/>
      <c r="B69" s="204" t="s">
        <v>471</v>
      </c>
      <c r="C69" s="204"/>
      <c r="D69" s="204"/>
      <c r="E69" s="204"/>
      <c r="F69" s="204"/>
      <c r="G69" s="204"/>
      <c r="H69" s="204"/>
      <c r="I69" s="204"/>
      <c r="J69" s="204"/>
    </row>
    <row r="70" spans="1:10" ht="12.75">
      <c r="A70" s="204"/>
      <c r="B70" s="204"/>
      <c r="C70" s="204"/>
      <c r="D70" s="204"/>
      <c r="E70" s="204"/>
      <c r="F70" s="204"/>
      <c r="G70" s="204"/>
      <c r="H70" s="204"/>
      <c r="I70" s="204"/>
      <c r="J70" s="204"/>
    </row>
    <row r="71" spans="1:10" ht="12.75">
      <c r="A71" s="204"/>
      <c r="B71" s="204" t="s">
        <v>19</v>
      </c>
      <c r="C71" s="229">
        <v>2</v>
      </c>
      <c r="D71" s="204"/>
      <c r="E71" s="225"/>
      <c r="F71" s="225"/>
      <c r="G71" s="311"/>
      <c r="H71" s="204"/>
      <c r="I71" s="227">
        <f>+G71*C71</f>
        <v>0</v>
      </c>
      <c r="J71" s="207" t="s">
        <v>431</v>
      </c>
    </row>
    <row r="72" spans="1:10" ht="12.75">
      <c r="A72" s="204"/>
      <c r="B72" s="204"/>
      <c r="C72" s="229"/>
      <c r="D72" s="204"/>
      <c r="E72" s="225"/>
      <c r="F72" s="225"/>
      <c r="G72" s="228"/>
      <c r="H72" s="204"/>
      <c r="I72" s="227"/>
      <c r="J72" s="204"/>
    </row>
    <row r="73" spans="1:10" ht="12.75">
      <c r="A73" s="204" t="s">
        <v>472</v>
      </c>
      <c r="B73" s="204" t="s">
        <v>473</v>
      </c>
      <c r="C73" s="204"/>
      <c r="D73" s="204"/>
      <c r="E73" s="204"/>
      <c r="F73" s="204"/>
      <c r="G73" s="204"/>
      <c r="H73" s="204"/>
      <c r="I73" s="204"/>
      <c r="J73" s="204"/>
    </row>
    <row r="74" spans="1:10" ht="12.75">
      <c r="A74" s="204"/>
      <c r="B74" s="204" t="s">
        <v>474</v>
      </c>
      <c r="C74" s="204"/>
      <c r="D74" s="204"/>
      <c r="E74" s="204"/>
      <c r="F74" s="204"/>
      <c r="G74" s="204"/>
      <c r="H74" s="204"/>
      <c r="I74" s="204"/>
      <c r="J74" s="204"/>
    </row>
    <row r="75" spans="1:10" ht="12.75">
      <c r="A75" s="204"/>
      <c r="B75" s="204" t="s">
        <v>475</v>
      </c>
      <c r="C75" s="204"/>
      <c r="D75" s="204"/>
      <c r="E75" s="204"/>
      <c r="F75" s="204"/>
      <c r="G75" s="204"/>
      <c r="H75" s="204"/>
      <c r="I75" s="204"/>
      <c r="J75" s="204"/>
    </row>
    <row r="76" spans="1:10" ht="12.75">
      <c r="A76" s="204"/>
      <c r="B76" s="204" t="s">
        <v>476</v>
      </c>
      <c r="C76" s="204"/>
      <c r="D76" s="204"/>
      <c r="E76" s="204"/>
      <c r="F76" s="204"/>
      <c r="G76" s="204"/>
      <c r="H76" s="204"/>
      <c r="I76" s="204"/>
      <c r="J76" s="204"/>
    </row>
    <row r="77" spans="1:10" ht="12.75">
      <c r="A77" s="204"/>
      <c r="B77" s="204" t="s">
        <v>477</v>
      </c>
      <c r="C77" s="204"/>
      <c r="D77" s="224">
        <v>70</v>
      </c>
      <c r="E77" s="204" t="s">
        <v>478</v>
      </c>
      <c r="F77" s="204"/>
      <c r="G77" s="204"/>
      <c r="H77" s="204"/>
      <c r="I77" s="204"/>
      <c r="J77" s="204"/>
    </row>
    <row r="78" spans="1:10" ht="12.75">
      <c r="A78" s="204"/>
      <c r="B78" s="204" t="s">
        <v>479</v>
      </c>
      <c r="C78" s="224">
        <v>100</v>
      </c>
      <c r="D78" s="204"/>
      <c r="E78" s="225"/>
      <c r="F78" s="225"/>
      <c r="G78" s="311"/>
      <c r="H78" s="204"/>
      <c r="I78" s="227">
        <f>+G78*C78</f>
        <v>0</v>
      </c>
      <c r="J78" s="207" t="s">
        <v>431</v>
      </c>
    </row>
    <row r="79" spans="1:10" ht="12.75">
      <c r="A79" s="204"/>
      <c r="B79" s="204"/>
      <c r="C79" s="224"/>
      <c r="D79" s="204"/>
      <c r="E79" s="225"/>
      <c r="F79" s="225"/>
      <c r="G79" s="226"/>
      <c r="H79" s="204"/>
      <c r="I79" s="227"/>
      <c r="J79" s="204"/>
    </row>
    <row r="80" spans="1:10" ht="12.75">
      <c r="A80" s="204" t="s">
        <v>481</v>
      </c>
      <c r="B80" s="204" t="s">
        <v>482</v>
      </c>
      <c r="C80" s="204"/>
      <c r="D80" s="204"/>
      <c r="E80" s="204"/>
      <c r="F80" s="204"/>
      <c r="G80" s="204"/>
      <c r="H80" s="204"/>
      <c r="I80" s="204"/>
      <c r="J80" s="204"/>
    </row>
    <row r="81" spans="1:10" ht="12.75">
      <c r="A81" s="204"/>
      <c r="B81" s="204"/>
      <c r="C81" s="204"/>
      <c r="D81" s="204"/>
      <c r="E81" s="204"/>
      <c r="F81" s="204"/>
      <c r="G81" s="204"/>
      <c r="H81" s="204"/>
      <c r="I81" s="204"/>
      <c r="J81" s="204"/>
    </row>
    <row r="82" spans="1:10" ht="12.75">
      <c r="A82" s="204"/>
      <c r="B82" s="204" t="s">
        <v>37</v>
      </c>
      <c r="C82" s="224">
        <v>2</v>
      </c>
      <c r="D82" s="204"/>
      <c r="E82" s="225"/>
      <c r="F82" s="225"/>
      <c r="G82" s="311"/>
      <c r="H82" s="204"/>
      <c r="I82" s="227">
        <f>+G82*C82</f>
        <v>0</v>
      </c>
      <c r="J82" s="207" t="s">
        <v>431</v>
      </c>
    </row>
    <row r="83" spans="1:10" ht="12.75">
      <c r="A83" s="204"/>
      <c r="B83" s="204"/>
      <c r="C83" s="224"/>
      <c r="D83" s="204"/>
      <c r="E83" s="225"/>
      <c r="F83" s="225"/>
      <c r="G83" s="226"/>
      <c r="H83" s="204"/>
      <c r="I83" s="227"/>
      <c r="J83" s="204"/>
    </row>
    <row r="84" spans="1:10" ht="12.75">
      <c r="A84" s="204" t="s">
        <v>483</v>
      </c>
      <c r="B84" s="204" t="s">
        <v>484</v>
      </c>
      <c r="C84" s="204"/>
      <c r="D84" s="204"/>
      <c r="E84" s="204"/>
      <c r="F84" s="204"/>
      <c r="G84" s="204"/>
      <c r="H84" s="204"/>
      <c r="I84" s="204"/>
      <c r="J84" s="204"/>
    </row>
    <row r="85" spans="1:10" ht="12.75">
      <c r="A85" s="204"/>
      <c r="B85" s="204" t="s">
        <v>485</v>
      </c>
      <c r="C85" s="204"/>
      <c r="D85" s="204"/>
      <c r="E85" s="204"/>
      <c r="F85" s="204"/>
      <c r="G85" s="204"/>
      <c r="H85" s="204"/>
      <c r="I85" s="204"/>
      <c r="J85" s="204"/>
    </row>
    <row r="86" spans="1:10" ht="12.75">
      <c r="A86" s="204"/>
      <c r="B86" s="204"/>
      <c r="C86" s="204"/>
      <c r="D86" s="204"/>
      <c r="E86" s="204"/>
      <c r="F86" s="204"/>
      <c r="G86" s="204"/>
      <c r="H86" s="204"/>
      <c r="I86" s="204"/>
      <c r="J86" s="204"/>
    </row>
    <row r="87" spans="1:10" ht="12.75">
      <c r="A87" s="204"/>
      <c r="B87" s="204" t="s">
        <v>249</v>
      </c>
      <c r="C87" s="230">
        <v>19.453</v>
      </c>
      <c r="D87" s="204"/>
      <c r="E87" s="225"/>
      <c r="F87" s="225"/>
      <c r="G87" s="311"/>
      <c r="H87" s="204"/>
      <c r="I87" s="227">
        <f>+G87*C87</f>
        <v>0</v>
      </c>
      <c r="J87" s="207" t="s">
        <v>431</v>
      </c>
    </row>
    <row r="88" spans="1:10" ht="12.75">
      <c r="A88" s="204"/>
      <c r="B88" s="204"/>
      <c r="C88" s="230"/>
      <c r="D88" s="204"/>
      <c r="E88" s="225"/>
      <c r="F88" s="225"/>
      <c r="G88" s="228"/>
      <c r="H88" s="204"/>
      <c r="I88" s="227"/>
      <c r="J88" s="207"/>
    </row>
    <row r="89" spans="1:10" ht="12.75">
      <c r="A89" s="204" t="s">
        <v>486</v>
      </c>
      <c r="B89" s="204" t="s">
        <v>487</v>
      </c>
      <c r="C89" s="204"/>
      <c r="D89" s="204"/>
      <c r="E89" s="204"/>
      <c r="F89" s="204"/>
      <c r="G89" s="204"/>
      <c r="H89" s="204"/>
      <c r="I89" s="204"/>
      <c r="J89" s="204"/>
    </row>
    <row r="90" spans="1:10" ht="12.75">
      <c r="A90" s="204"/>
      <c r="B90" s="204" t="s">
        <v>480</v>
      </c>
      <c r="C90" s="204"/>
      <c r="D90" s="204"/>
      <c r="E90" s="204"/>
      <c r="F90" s="204"/>
      <c r="G90" s="204"/>
      <c r="H90" s="204"/>
      <c r="I90" s="204"/>
      <c r="J90" s="204"/>
    </row>
    <row r="91" spans="1:10" ht="12.75">
      <c r="A91" s="204"/>
      <c r="B91" s="204"/>
      <c r="C91" s="204"/>
      <c r="D91" s="204"/>
      <c r="E91" s="204"/>
      <c r="F91" s="204"/>
      <c r="G91" s="204"/>
      <c r="H91" s="204"/>
      <c r="I91" s="204"/>
      <c r="J91" s="204"/>
    </row>
    <row r="92" spans="1:10" ht="12.75">
      <c r="A92" s="204"/>
      <c r="B92" s="204" t="s">
        <v>479</v>
      </c>
      <c r="C92" s="224">
        <v>2.1057456398077967</v>
      </c>
      <c r="D92" s="204"/>
      <c r="E92" s="225"/>
      <c r="F92" s="225"/>
      <c r="G92" s="311"/>
      <c r="H92" s="204"/>
      <c r="I92" s="227">
        <f>+G92*C92</f>
        <v>0</v>
      </c>
      <c r="J92" s="207" t="s">
        <v>431</v>
      </c>
    </row>
    <row r="93" spans="1:10" ht="12.75">
      <c r="A93" s="204"/>
      <c r="B93" s="204"/>
      <c r="C93" s="230"/>
      <c r="D93" s="204"/>
      <c r="E93" s="225"/>
      <c r="F93" s="225"/>
      <c r="G93" s="228"/>
      <c r="H93" s="204"/>
      <c r="I93" s="227"/>
      <c r="J93" s="207"/>
    </row>
    <row r="94" spans="1:10" ht="12.75">
      <c r="A94" s="204" t="s">
        <v>488</v>
      </c>
      <c r="B94" s="204" t="s">
        <v>489</v>
      </c>
      <c r="C94" s="204"/>
      <c r="D94" s="204"/>
      <c r="E94" s="204"/>
      <c r="F94" s="204"/>
      <c r="G94" s="204"/>
      <c r="H94" s="204"/>
      <c r="I94" s="204"/>
      <c r="J94" s="204"/>
    </row>
    <row r="95" spans="1:10" ht="12.75">
      <c r="A95" s="204"/>
      <c r="B95" s="204" t="s">
        <v>490</v>
      </c>
      <c r="C95" s="204"/>
      <c r="D95" s="204"/>
      <c r="E95" s="204"/>
      <c r="F95" s="204"/>
      <c r="G95" s="204"/>
      <c r="H95" s="204"/>
      <c r="I95" s="204"/>
      <c r="J95" s="204"/>
    </row>
    <row r="96" spans="1:10" ht="12.75">
      <c r="A96" s="204"/>
      <c r="B96" s="204" t="s">
        <v>491</v>
      </c>
      <c r="C96" s="204"/>
      <c r="D96" s="204"/>
      <c r="E96" s="204"/>
      <c r="F96" s="204"/>
      <c r="G96" s="204"/>
      <c r="H96" s="204"/>
      <c r="I96" s="204"/>
      <c r="J96" s="204"/>
    </row>
    <row r="97" spans="1:10" ht="12.75">
      <c r="A97" s="204"/>
      <c r="B97" s="204" t="s">
        <v>492</v>
      </c>
      <c r="C97" s="204"/>
      <c r="D97" s="204"/>
      <c r="E97" s="204"/>
      <c r="F97" s="204"/>
      <c r="G97" s="204"/>
      <c r="H97" s="204"/>
      <c r="I97" s="204"/>
      <c r="J97" s="204"/>
    </row>
    <row r="98" spans="1:10" ht="12.75">
      <c r="A98" s="204"/>
      <c r="B98" s="204" t="s">
        <v>493</v>
      </c>
      <c r="C98" s="204"/>
      <c r="D98" s="204"/>
      <c r="E98" s="204"/>
      <c r="F98" s="204"/>
      <c r="G98" s="204"/>
      <c r="H98" s="204"/>
      <c r="I98" s="204"/>
      <c r="J98" s="204"/>
    </row>
    <row r="99" spans="1:10" ht="12.75">
      <c r="A99" s="204"/>
      <c r="B99" s="204" t="s">
        <v>494</v>
      </c>
      <c r="C99" s="204"/>
      <c r="D99" s="204"/>
      <c r="E99" s="204"/>
      <c r="F99" s="204"/>
      <c r="G99" s="204"/>
      <c r="H99" s="204"/>
      <c r="I99" s="204"/>
      <c r="J99" s="204"/>
    </row>
    <row r="100" spans="1:10" ht="12.75">
      <c r="A100" s="204"/>
      <c r="B100" s="204" t="s">
        <v>495</v>
      </c>
      <c r="C100" s="204"/>
      <c r="D100" s="204"/>
      <c r="E100" s="204"/>
      <c r="F100" s="204"/>
      <c r="G100" s="204"/>
      <c r="H100" s="204"/>
      <c r="I100" s="204"/>
      <c r="J100" s="204"/>
    </row>
    <row r="101" spans="1:10" ht="12.75">
      <c r="A101" s="204"/>
      <c r="B101" s="204" t="s">
        <v>496</v>
      </c>
      <c r="C101" s="204"/>
      <c r="D101" s="204"/>
      <c r="E101" s="204"/>
      <c r="F101" s="204"/>
      <c r="G101" s="204"/>
      <c r="H101" s="204"/>
      <c r="I101" s="204"/>
      <c r="J101" s="204"/>
    </row>
    <row r="102" spans="1:10" ht="12.75">
      <c r="A102" s="204"/>
      <c r="B102" s="204" t="s">
        <v>497</v>
      </c>
      <c r="C102" s="204"/>
      <c r="D102" s="204"/>
      <c r="E102" s="204"/>
      <c r="F102" s="204"/>
      <c r="G102" s="204"/>
      <c r="H102" s="204"/>
      <c r="I102" s="204"/>
      <c r="J102" s="204"/>
    </row>
    <row r="103" spans="1:10" ht="12.75">
      <c r="A103" s="204"/>
      <c r="B103" s="204" t="s">
        <v>498</v>
      </c>
      <c r="C103" s="204"/>
      <c r="D103" s="204"/>
      <c r="E103" s="204"/>
      <c r="F103" s="204"/>
      <c r="G103" s="204"/>
      <c r="H103" s="204"/>
      <c r="I103" s="204"/>
      <c r="J103" s="204"/>
    </row>
    <row r="104" spans="1:10" ht="12.75">
      <c r="A104" s="204"/>
      <c r="B104" s="204" t="s">
        <v>499</v>
      </c>
      <c r="C104" s="204"/>
      <c r="D104" s="204"/>
      <c r="E104" s="204"/>
      <c r="F104" s="204"/>
      <c r="G104" s="204"/>
      <c r="H104" s="204"/>
      <c r="I104" s="204"/>
      <c r="J104" s="204"/>
    </row>
    <row r="105" spans="1:10" ht="12.75">
      <c r="A105" s="204"/>
      <c r="B105" s="204"/>
      <c r="C105" s="204"/>
      <c r="D105" s="204"/>
      <c r="E105" s="204"/>
      <c r="F105" s="204"/>
      <c r="G105" s="204"/>
      <c r="H105" s="204"/>
      <c r="I105" s="204"/>
      <c r="J105" s="204"/>
    </row>
    <row r="106" spans="1:10" ht="12.75">
      <c r="A106" s="204"/>
      <c r="B106" s="204" t="s">
        <v>479</v>
      </c>
      <c r="C106" s="224">
        <v>8.242584597116956</v>
      </c>
      <c r="D106" s="204"/>
      <c r="E106" s="225"/>
      <c r="F106" s="225"/>
      <c r="G106" s="311"/>
      <c r="H106" s="204"/>
      <c r="I106" s="227">
        <f>+G106*C106</f>
        <v>0</v>
      </c>
      <c r="J106" s="207" t="s">
        <v>431</v>
      </c>
    </row>
    <row r="107" spans="1:10" ht="12.75">
      <c r="A107" s="204"/>
      <c r="B107" s="204"/>
      <c r="C107" s="224"/>
      <c r="D107" s="204"/>
      <c r="E107" s="225"/>
      <c r="F107" s="225"/>
      <c r="G107" s="228"/>
      <c r="H107" s="204"/>
      <c r="I107" s="227"/>
      <c r="J107" s="204"/>
    </row>
    <row r="108" spans="1:10" ht="12.75">
      <c r="A108" s="204" t="s">
        <v>500</v>
      </c>
      <c r="B108" s="204" t="s">
        <v>501</v>
      </c>
      <c r="C108" s="204"/>
      <c r="D108" s="204"/>
      <c r="E108" s="204"/>
      <c r="F108" s="204"/>
      <c r="G108" s="204"/>
      <c r="H108" s="204"/>
      <c r="I108" s="204"/>
      <c r="J108" s="204"/>
    </row>
    <row r="109" spans="1:10" ht="12.75">
      <c r="A109" s="204"/>
      <c r="B109" s="204" t="s">
        <v>502</v>
      </c>
      <c r="C109" s="204"/>
      <c r="D109" s="204"/>
      <c r="E109" s="204"/>
      <c r="F109" s="204"/>
      <c r="G109" s="204"/>
      <c r="H109" s="204"/>
      <c r="I109" s="204"/>
      <c r="J109" s="204"/>
    </row>
    <row r="110" spans="1:10" ht="12.75">
      <c r="A110" s="204"/>
      <c r="B110" s="204" t="s">
        <v>503</v>
      </c>
      <c r="C110" s="204"/>
      <c r="D110" s="204"/>
      <c r="E110" s="204"/>
      <c r="F110" s="204"/>
      <c r="G110" s="204"/>
      <c r="H110" s="204"/>
      <c r="I110" s="204"/>
      <c r="J110" s="204"/>
    </row>
    <row r="111" spans="1:10" ht="12.75">
      <c r="A111" s="204"/>
      <c r="B111" s="204"/>
      <c r="C111" s="204"/>
      <c r="D111" s="204"/>
      <c r="E111" s="204"/>
      <c r="F111" s="204"/>
      <c r="G111" s="204"/>
      <c r="H111" s="204"/>
      <c r="I111" s="204"/>
      <c r="J111" s="204"/>
    </row>
    <row r="112" spans="1:10" ht="12.75">
      <c r="A112" s="204"/>
      <c r="B112" s="204" t="s">
        <v>479</v>
      </c>
      <c r="C112" s="224">
        <v>95.04115197147034</v>
      </c>
      <c r="D112" s="204"/>
      <c r="E112" s="225"/>
      <c r="F112" s="225"/>
      <c r="G112" s="311"/>
      <c r="H112" s="204"/>
      <c r="I112" s="227">
        <f>+G112*C112</f>
        <v>0</v>
      </c>
      <c r="J112" s="207" t="s">
        <v>431</v>
      </c>
    </row>
    <row r="113" spans="1:10" ht="12.75">
      <c r="A113" s="204"/>
      <c r="B113" s="204"/>
      <c r="C113" s="224"/>
      <c r="D113" s="204"/>
      <c r="E113" s="225"/>
      <c r="F113" s="225"/>
      <c r="G113" s="226"/>
      <c r="H113" s="204"/>
      <c r="I113" s="227"/>
      <c r="J113" s="204"/>
    </row>
    <row r="114" spans="1:10" ht="12.75">
      <c r="A114" s="204" t="s">
        <v>504</v>
      </c>
      <c r="B114" s="204" t="s">
        <v>735</v>
      </c>
      <c r="C114" s="224"/>
      <c r="D114" s="204"/>
      <c r="E114" s="225"/>
      <c r="F114" s="231"/>
      <c r="G114" s="228"/>
      <c r="H114" s="233"/>
      <c r="I114" s="227"/>
      <c r="J114" s="232"/>
    </row>
    <row r="115" spans="1:10" ht="12.75">
      <c r="A115" s="204"/>
      <c r="B115" s="204" t="s">
        <v>736</v>
      </c>
      <c r="C115" s="224"/>
      <c r="D115" s="204"/>
      <c r="E115" s="225"/>
      <c r="F115" s="231"/>
      <c r="G115" s="228"/>
      <c r="H115" s="233"/>
      <c r="I115" s="227"/>
      <c r="J115" s="232"/>
    </row>
    <row r="116" spans="1:10" ht="12.75">
      <c r="A116" s="204"/>
      <c r="B116" s="204" t="s">
        <v>737</v>
      </c>
      <c r="C116" s="224"/>
      <c r="D116" s="204"/>
      <c r="E116" s="225"/>
      <c r="F116" s="231"/>
      <c r="G116" s="228"/>
      <c r="H116" s="233"/>
      <c r="I116" s="227"/>
      <c r="J116" s="232"/>
    </row>
    <row r="117" spans="1:10" ht="12.75">
      <c r="A117" s="204"/>
      <c r="B117" s="204"/>
      <c r="C117" s="224"/>
      <c r="D117" s="204"/>
      <c r="E117" s="225"/>
      <c r="F117" s="231"/>
      <c r="G117" s="228"/>
      <c r="H117" s="233"/>
      <c r="I117" s="227"/>
      <c r="J117" s="232"/>
    </row>
    <row r="118" spans="1:10" ht="12.75">
      <c r="A118" s="204"/>
      <c r="B118" s="234" t="s">
        <v>166</v>
      </c>
      <c r="C118" s="224">
        <v>1</v>
      </c>
      <c r="D118" s="204"/>
      <c r="E118" s="225"/>
      <c r="F118" s="231"/>
      <c r="G118" s="311"/>
      <c r="H118" s="233"/>
      <c r="I118" s="227">
        <f>C118*G118</f>
        <v>0</v>
      </c>
      <c r="J118" s="232" t="s">
        <v>431</v>
      </c>
    </row>
    <row r="119" spans="1:10" ht="12.75">
      <c r="A119" s="204"/>
      <c r="B119" s="234"/>
      <c r="C119" s="224"/>
      <c r="D119" s="204"/>
      <c r="E119" s="225"/>
      <c r="F119" s="231"/>
      <c r="G119" s="228"/>
      <c r="H119" s="233"/>
      <c r="I119" s="227"/>
      <c r="J119" s="232"/>
    </row>
    <row r="120" spans="1:10" ht="12.75">
      <c r="A120" s="204" t="s">
        <v>513</v>
      </c>
      <c r="B120" s="204" t="s">
        <v>738</v>
      </c>
      <c r="C120" s="229"/>
      <c r="D120" s="204"/>
      <c r="E120" s="225"/>
      <c r="F120" s="225"/>
      <c r="G120" s="235"/>
      <c r="H120" s="204"/>
      <c r="I120" s="250"/>
      <c r="J120" s="204"/>
    </row>
    <row r="121" spans="1:10" ht="12.75">
      <c r="A121" s="204"/>
      <c r="B121" s="204" t="s">
        <v>739</v>
      </c>
      <c r="C121" s="229"/>
      <c r="D121" s="204"/>
      <c r="E121" s="225"/>
      <c r="F121" s="225"/>
      <c r="G121" s="235"/>
      <c r="H121" s="204"/>
      <c r="I121" s="250"/>
      <c r="J121" s="204"/>
    </row>
    <row r="122" spans="1:10" ht="12.75">
      <c r="A122" s="204"/>
      <c r="B122" s="204" t="s">
        <v>740</v>
      </c>
      <c r="C122" s="229"/>
      <c r="D122" s="204"/>
      <c r="E122" s="225"/>
      <c r="F122" s="225"/>
      <c r="G122" s="235"/>
      <c r="H122" s="204"/>
      <c r="I122" s="250"/>
      <c r="J122" s="204"/>
    </row>
    <row r="123" spans="1:10" ht="12.75">
      <c r="A123" s="204"/>
      <c r="B123" s="204"/>
      <c r="C123" s="229"/>
      <c r="D123" s="204"/>
      <c r="E123" s="225"/>
      <c r="F123" s="225"/>
      <c r="G123" s="235"/>
      <c r="H123" s="204"/>
      <c r="I123" s="250"/>
      <c r="J123" s="204"/>
    </row>
    <row r="124" spans="1:10" ht="12.75">
      <c r="A124" s="204"/>
      <c r="B124" s="204" t="s">
        <v>741</v>
      </c>
      <c r="C124" s="224">
        <v>27</v>
      </c>
      <c r="D124" s="204"/>
      <c r="E124" s="225"/>
      <c r="F124" s="204"/>
      <c r="G124" s="311"/>
      <c r="H124" s="233" t="s">
        <v>436</v>
      </c>
      <c r="I124" s="250">
        <f>+G124*C124</f>
        <v>0</v>
      </c>
      <c r="J124" s="207" t="s">
        <v>431</v>
      </c>
    </row>
    <row r="125" spans="1:10" ht="12.75">
      <c r="A125" s="204"/>
      <c r="B125" s="234"/>
      <c r="C125" s="224"/>
      <c r="D125" s="204"/>
      <c r="E125" s="225"/>
      <c r="F125" s="231"/>
      <c r="G125" s="228"/>
      <c r="H125" s="233"/>
      <c r="I125" s="227"/>
      <c r="J125" s="232"/>
    </row>
    <row r="126" spans="1:10" ht="12.75">
      <c r="A126" s="204" t="s">
        <v>516</v>
      </c>
      <c r="B126" s="204" t="s">
        <v>517</v>
      </c>
      <c r="C126" s="229"/>
      <c r="D126" s="204"/>
      <c r="E126" s="225"/>
      <c r="F126" s="225"/>
      <c r="G126" s="235"/>
      <c r="H126" s="204"/>
      <c r="I126" s="227"/>
      <c r="J126" s="207"/>
    </row>
    <row r="127" spans="1:10" ht="12.75">
      <c r="A127" s="204"/>
      <c r="B127" s="204" t="s">
        <v>518</v>
      </c>
      <c r="C127" s="229"/>
      <c r="D127" s="204"/>
      <c r="E127" s="225"/>
      <c r="F127" s="225"/>
      <c r="G127" s="235"/>
      <c r="H127" s="204"/>
      <c r="I127" s="227"/>
      <c r="J127" s="207"/>
    </row>
    <row r="128" spans="1:10" ht="12.75">
      <c r="A128" s="204"/>
      <c r="B128" s="204" t="s">
        <v>519</v>
      </c>
      <c r="C128" s="229"/>
      <c r="D128" s="204"/>
      <c r="E128" s="225"/>
      <c r="F128" s="225"/>
      <c r="G128" s="235"/>
      <c r="H128" s="204"/>
      <c r="I128" s="227"/>
      <c r="J128" s="207"/>
    </row>
    <row r="129" spans="1:10" ht="12.75">
      <c r="A129" s="204"/>
      <c r="B129" s="204"/>
      <c r="C129" s="229"/>
      <c r="D129" s="204"/>
      <c r="E129" s="225"/>
      <c r="F129" s="225"/>
      <c r="G129" s="235"/>
      <c r="H129" s="204"/>
      <c r="I129" s="227"/>
      <c r="J129" s="207"/>
    </row>
    <row r="130" spans="1:10" ht="12.75">
      <c r="A130" s="204"/>
      <c r="B130" s="204" t="s">
        <v>19</v>
      </c>
      <c r="C130" s="229">
        <v>27</v>
      </c>
      <c r="D130" s="204"/>
      <c r="E130" s="225"/>
      <c r="F130" s="225"/>
      <c r="G130" s="311"/>
      <c r="H130" s="204"/>
      <c r="I130" s="227">
        <f>+G130*C130</f>
        <v>0</v>
      </c>
      <c r="J130" s="207" t="s">
        <v>431</v>
      </c>
    </row>
    <row r="131" spans="1:10" ht="12.75">
      <c r="A131" s="204"/>
      <c r="B131" s="234"/>
      <c r="C131" s="224"/>
      <c r="D131" s="204"/>
      <c r="E131" s="225"/>
      <c r="F131" s="231"/>
      <c r="G131" s="228"/>
      <c r="H131" s="233"/>
      <c r="I131" s="227"/>
      <c r="J131" s="232"/>
    </row>
    <row r="132" spans="1:10" ht="12.75">
      <c r="A132" s="204" t="s">
        <v>520</v>
      </c>
      <c r="B132" s="204" t="s">
        <v>742</v>
      </c>
      <c r="C132" s="224"/>
      <c r="D132" s="204"/>
      <c r="E132" s="225"/>
      <c r="F132" s="225"/>
      <c r="G132" s="226"/>
      <c r="H132" s="204"/>
      <c r="I132" s="232"/>
      <c r="J132" s="232"/>
    </row>
    <row r="133" spans="1:10" ht="12.75">
      <c r="A133" s="204"/>
      <c r="B133" s="204" t="s">
        <v>743</v>
      </c>
      <c r="C133" s="224"/>
      <c r="D133" s="204"/>
      <c r="E133" s="225"/>
      <c r="F133" s="225"/>
      <c r="G133" s="226"/>
      <c r="H133" s="204"/>
      <c r="I133" s="232"/>
      <c r="J133" s="232"/>
    </row>
    <row r="134" spans="1:10" ht="12.75">
      <c r="A134" s="204"/>
      <c r="B134" s="204" t="s">
        <v>744</v>
      </c>
      <c r="C134" s="224"/>
      <c r="D134" s="204"/>
      <c r="E134" s="225"/>
      <c r="F134" s="225"/>
      <c r="G134" s="226"/>
      <c r="H134" s="204"/>
      <c r="I134" s="232"/>
      <c r="J134" s="232"/>
    </row>
    <row r="135" spans="1:10" ht="12.75">
      <c r="A135" s="204"/>
      <c r="B135" s="204" t="s">
        <v>745</v>
      </c>
      <c r="C135" s="224"/>
      <c r="D135" s="204"/>
      <c r="E135" s="225"/>
      <c r="F135" s="225"/>
      <c r="G135" s="226"/>
      <c r="H135" s="204"/>
      <c r="I135" s="232"/>
      <c r="J135" s="232"/>
    </row>
    <row r="136" spans="1:10" ht="12.75">
      <c r="A136" s="204"/>
      <c r="B136" s="204" t="s">
        <v>746</v>
      </c>
      <c r="C136" s="224"/>
      <c r="D136" s="204"/>
      <c r="E136" s="225"/>
      <c r="F136" s="225"/>
      <c r="G136" s="226"/>
      <c r="H136" s="204"/>
      <c r="I136" s="232"/>
      <c r="J136" s="232"/>
    </row>
    <row r="137" spans="1:10" ht="12.75">
      <c r="A137" s="204"/>
      <c r="B137" s="204"/>
      <c r="C137" s="224"/>
      <c r="D137" s="204"/>
      <c r="E137" s="225"/>
      <c r="F137" s="225"/>
      <c r="G137" s="226"/>
      <c r="H137" s="204"/>
      <c r="I137" s="232"/>
      <c r="J137" s="232"/>
    </row>
    <row r="138" spans="1:10" ht="12.75">
      <c r="A138" s="204"/>
      <c r="B138" s="204" t="s">
        <v>19</v>
      </c>
      <c r="C138" s="224">
        <v>2</v>
      </c>
      <c r="D138" s="204"/>
      <c r="E138" s="225"/>
      <c r="F138" s="204"/>
      <c r="G138" s="311"/>
      <c r="H138" s="233" t="s">
        <v>436</v>
      </c>
      <c r="I138" s="250">
        <f>+G138*C138</f>
        <v>0</v>
      </c>
      <c r="J138" s="207" t="s">
        <v>431</v>
      </c>
    </row>
    <row r="139" spans="1:10" ht="12.75">
      <c r="A139" s="204"/>
      <c r="B139" s="234"/>
      <c r="C139" s="224"/>
      <c r="D139" s="204"/>
      <c r="E139" s="225"/>
      <c r="F139" s="231"/>
      <c r="G139" s="228"/>
      <c r="H139" s="233"/>
      <c r="I139" s="227"/>
      <c r="J139" s="232"/>
    </row>
    <row r="140" spans="1:10" ht="12.75">
      <c r="A140" s="204" t="s">
        <v>523</v>
      </c>
      <c r="B140" s="204" t="s">
        <v>747</v>
      </c>
      <c r="C140" s="224"/>
      <c r="D140" s="204"/>
      <c r="E140" s="225"/>
      <c r="F140" s="204"/>
      <c r="G140" s="235"/>
      <c r="H140" s="233"/>
      <c r="I140" s="250"/>
      <c r="J140" s="207"/>
    </row>
    <row r="141" spans="1:10" ht="12.75">
      <c r="A141" s="204"/>
      <c r="B141" s="204" t="s">
        <v>748</v>
      </c>
      <c r="C141" s="224"/>
      <c r="D141" s="204"/>
      <c r="E141" s="225"/>
      <c r="F141" s="204"/>
      <c r="G141" s="235"/>
      <c r="H141" s="233"/>
      <c r="I141" s="250"/>
      <c r="J141" s="207"/>
    </row>
    <row r="142" spans="1:10" ht="12.75">
      <c r="A142" s="204"/>
      <c r="B142" s="204" t="s">
        <v>749</v>
      </c>
      <c r="C142" s="224"/>
      <c r="D142" s="204"/>
      <c r="E142" s="225"/>
      <c r="F142" s="204"/>
      <c r="G142" s="235"/>
      <c r="H142" s="233"/>
      <c r="I142" s="250"/>
      <c r="J142" s="207"/>
    </row>
    <row r="143" spans="1:10" ht="12.75">
      <c r="A143" s="204"/>
      <c r="B143" s="204"/>
      <c r="C143" s="224"/>
      <c r="D143" s="204"/>
      <c r="E143" s="225"/>
      <c r="F143" s="204"/>
      <c r="G143" s="235"/>
      <c r="H143" s="233"/>
      <c r="I143" s="250"/>
      <c r="J143" s="207"/>
    </row>
    <row r="144" spans="1:10" ht="12.75">
      <c r="A144" s="204"/>
      <c r="B144" s="204" t="s">
        <v>19</v>
      </c>
      <c r="C144" s="224">
        <v>2</v>
      </c>
      <c r="D144" s="204"/>
      <c r="E144" s="225"/>
      <c r="F144" s="204"/>
      <c r="G144" s="311"/>
      <c r="H144" s="233" t="s">
        <v>436</v>
      </c>
      <c r="I144" s="250">
        <f>+G144*C144</f>
        <v>0</v>
      </c>
      <c r="J144" s="207" t="s">
        <v>431</v>
      </c>
    </row>
    <row r="145" spans="1:10" ht="12.75">
      <c r="A145" s="204"/>
      <c r="B145" s="234"/>
      <c r="C145" s="224"/>
      <c r="D145" s="204"/>
      <c r="E145" s="225"/>
      <c r="F145" s="231"/>
      <c r="G145" s="228"/>
      <c r="H145" s="233"/>
      <c r="I145" s="227"/>
      <c r="J145" s="232"/>
    </row>
    <row r="146" spans="1:10" ht="12.75">
      <c r="A146" s="204" t="s">
        <v>683</v>
      </c>
      <c r="B146" s="207" t="s">
        <v>750</v>
      </c>
      <c r="C146" s="229"/>
      <c r="D146" s="204"/>
      <c r="E146" s="225"/>
      <c r="F146" s="225"/>
      <c r="G146" s="235"/>
      <c r="H146" s="204"/>
      <c r="I146" s="250"/>
      <c r="J146" s="204"/>
    </row>
    <row r="147" spans="1:10" ht="12.75">
      <c r="A147" s="204"/>
      <c r="B147" s="207"/>
      <c r="C147" s="261"/>
      <c r="D147" s="207"/>
      <c r="E147" s="259"/>
      <c r="F147" s="207"/>
      <c r="G147" s="262"/>
      <c r="H147" s="204"/>
      <c r="I147" s="250"/>
      <c r="J147" s="204"/>
    </row>
    <row r="148" spans="1:10" ht="12.75">
      <c r="A148" s="204"/>
      <c r="B148" s="207" t="s">
        <v>19</v>
      </c>
      <c r="C148" s="263">
        <v>2</v>
      </c>
      <c r="D148" s="207"/>
      <c r="E148" s="259"/>
      <c r="F148" s="207"/>
      <c r="G148" s="312"/>
      <c r="H148" s="204"/>
      <c r="I148" s="264">
        <f>+C148*G148</f>
        <v>0</v>
      </c>
      <c r="J148" s="207" t="s">
        <v>431</v>
      </c>
    </row>
    <row r="149" spans="1:10" ht="13.5" thickBot="1">
      <c r="A149" s="236"/>
      <c r="B149" s="236"/>
      <c r="C149" s="237"/>
      <c r="D149" s="236"/>
      <c r="E149" s="238"/>
      <c r="F149" s="238"/>
      <c r="G149" s="239"/>
      <c r="H149" s="236"/>
      <c r="I149" s="240"/>
      <c r="J149" s="236"/>
    </row>
    <row r="150" spans="1:10" ht="12.75">
      <c r="A150" s="204"/>
      <c r="B150" s="241" t="s">
        <v>524</v>
      </c>
      <c r="C150" s="242"/>
      <c r="D150" s="243"/>
      <c r="E150" s="244"/>
      <c r="F150" s="244"/>
      <c r="G150" s="245"/>
      <c r="H150" s="243"/>
      <c r="I150" s="246">
        <f>+((SUM(I65:I148)))</f>
        <v>0</v>
      </c>
      <c r="J150" s="247" t="s">
        <v>431</v>
      </c>
    </row>
    <row r="151" spans="1:10" ht="12.75">
      <c r="A151" s="204"/>
      <c r="B151" s="204"/>
      <c r="C151" s="229"/>
      <c r="D151" s="204"/>
      <c r="E151" s="225"/>
      <c r="F151" s="225"/>
      <c r="G151" s="248"/>
      <c r="H151" s="204"/>
      <c r="I151" s="249"/>
      <c r="J151" s="204"/>
    </row>
    <row r="152" spans="1:10" ht="12.75">
      <c r="A152" s="204"/>
      <c r="B152" s="204"/>
      <c r="C152" s="229"/>
      <c r="D152" s="204"/>
      <c r="E152" s="225"/>
      <c r="F152" s="225"/>
      <c r="G152" s="248"/>
      <c r="H152" s="204"/>
      <c r="I152" s="249"/>
      <c r="J152" s="204"/>
    </row>
    <row r="153" spans="1:10" ht="12.75">
      <c r="A153" s="223" t="s">
        <v>525</v>
      </c>
      <c r="B153" s="204"/>
      <c r="C153" s="229"/>
      <c r="D153" s="204"/>
      <c r="E153" s="225"/>
      <c r="F153" s="225"/>
      <c r="G153" s="228"/>
      <c r="H153" s="204"/>
      <c r="I153" s="227"/>
      <c r="J153" s="204"/>
    </row>
    <row r="154" spans="1:10" ht="12.75">
      <c r="A154" s="204"/>
      <c r="B154" s="204"/>
      <c r="C154" s="229"/>
      <c r="D154" s="204"/>
      <c r="E154" s="225"/>
      <c r="F154" s="225"/>
      <c r="G154" s="228"/>
      <c r="H154" s="204"/>
      <c r="I154" s="227"/>
      <c r="J154" s="204"/>
    </row>
    <row r="155" spans="1:10" ht="12.75">
      <c r="A155" s="204" t="s">
        <v>526</v>
      </c>
      <c r="B155" s="204" t="s">
        <v>527</v>
      </c>
      <c r="C155" s="204"/>
      <c r="D155" s="204"/>
      <c r="E155" s="204"/>
      <c r="F155" s="204"/>
      <c r="G155" s="204"/>
      <c r="H155" s="204"/>
      <c r="I155" s="204"/>
      <c r="J155" s="204"/>
    </row>
    <row r="156" spans="1:10" ht="12.75">
      <c r="A156" s="204"/>
      <c r="B156" s="204" t="s">
        <v>528</v>
      </c>
      <c r="C156" s="204"/>
      <c r="D156" s="204"/>
      <c r="E156" s="204"/>
      <c r="F156" s="204"/>
      <c r="G156" s="204"/>
      <c r="H156" s="204"/>
      <c r="I156" s="204"/>
      <c r="J156" s="204"/>
    </row>
    <row r="157" spans="1:10" ht="12.75">
      <c r="A157" s="204"/>
      <c r="B157" s="204" t="s">
        <v>529</v>
      </c>
      <c r="C157" s="204"/>
      <c r="D157" s="204"/>
      <c r="E157" s="204"/>
      <c r="F157" s="204"/>
      <c r="G157" s="204"/>
      <c r="H157" s="204"/>
      <c r="I157" s="204"/>
      <c r="J157" s="204"/>
    </row>
    <row r="158" spans="1:10" ht="12.75">
      <c r="A158" s="204"/>
      <c r="B158" s="204" t="s">
        <v>530</v>
      </c>
      <c r="C158" s="204"/>
      <c r="D158" s="204"/>
      <c r="E158" s="204"/>
      <c r="F158" s="204"/>
      <c r="G158" s="204"/>
      <c r="H158" s="204"/>
      <c r="I158" s="204"/>
      <c r="J158" s="204"/>
    </row>
    <row r="159" spans="1:10" ht="12.75">
      <c r="A159" s="204"/>
      <c r="B159" s="204" t="s">
        <v>531</v>
      </c>
      <c r="C159" s="204"/>
      <c r="D159" s="204"/>
      <c r="E159" s="204"/>
      <c r="F159" s="204"/>
      <c r="G159" s="204"/>
      <c r="H159" s="204"/>
      <c r="I159" s="204"/>
      <c r="J159" s="204"/>
    </row>
    <row r="160" spans="1:10" ht="12.75">
      <c r="A160" s="204"/>
      <c r="B160" s="204" t="s">
        <v>532</v>
      </c>
      <c r="C160" s="204"/>
      <c r="D160" s="204"/>
      <c r="E160" s="204"/>
      <c r="F160" s="204"/>
      <c r="G160" s="204"/>
      <c r="H160" s="204"/>
      <c r="I160" s="204"/>
      <c r="J160" s="204"/>
    </row>
    <row r="161" spans="1:10" ht="12.75">
      <c r="A161" s="204"/>
      <c r="B161" s="204" t="s">
        <v>533</v>
      </c>
      <c r="C161" s="204"/>
      <c r="D161" s="204"/>
      <c r="E161" s="204"/>
      <c r="F161" s="204"/>
      <c r="G161" s="204"/>
      <c r="H161" s="204"/>
      <c r="I161" s="204"/>
      <c r="J161" s="204"/>
    </row>
    <row r="162" spans="1:10" ht="12.75">
      <c r="A162" s="204"/>
      <c r="B162" s="204"/>
      <c r="C162" s="204"/>
      <c r="D162" s="204"/>
      <c r="E162" s="204"/>
      <c r="F162" s="204"/>
      <c r="G162" s="204"/>
      <c r="H162" s="204"/>
      <c r="I162" s="204"/>
      <c r="J162" s="204"/>
    </row>
    <row r="163" spans="1:10" ht="12.75">
      <c r="A163" s="204"/>
      <c r="B163" s="204" t="s">
        <v>133</v>
      </c>
      <c r="C163" s="226">
        <f>+C130</f>
        <v>27</v>
      </c>
      <c r="D163" s="204" t="s">
        <v>751</v>
      </c>
      <c r="E163" s="204"/>
      <c r="F163" s="204"/>
      <c r="G163" s="407"/>
      <c r="H163" s="204"/>
      <c r="I163" s="224">
        <f>C163*G163</f>
        <v>0</v>
      </c>
      <c r="J163" s="204"/>
    </row>
    <row r="164" spans="1:10" ht="13.5" thickBot="1">
      <c r="A164" s="236"/>
      <c r="B164" s="236"/>
      <c r="C164" s="237"/>
      <c r="D164" s="236"/>
      <c r="E164" s="238"/>
      <c r="F164" s="238"/>
      <c r="G164" s="239"/>
      <c r="H164" s="236"/>
      <c r="I164" s="240"/>
      <c r="J164" s="236"/>
    </row>
    <row r="165" spans="1:10" ht="12.75">
      <c r="A165" s="204"/>
      <c r="B165" s="204"/>
      <c r="C165" s="229"/>
      <c r="D165" s="204"/>
      <c r="E165" s="225"/>
      <c r="F165" s="225"/>
      <c r="G165" s="228"/>
      <c r="H165" s="204"/>
      <c r="I165" s="227"/>
      <c r="J165" s="204"/>
    </row>
    <row r="166" spans="1:10" ht="12.75">
      <c r="A166" s="204"/>
      <c r="B166" s="251" t="s">
        <v>555</v>
      </c>
      <c r="C166" s="252"/>
      <c r="D166" s="218"/>
      <c r="E166" s="253"/>
      <c r="F166" s="253"/>
      <c r="G166" s="254"/>
      <c r="H166" s="218"/>
      <c r="I166" s="255">
        <f>SUM(I158:I163)</f>
        <v>0</v>
      </c>
      <c r="J166" s="256" t="s">
        <v>431</v>
      </c>
    </row>
  </sheetData>
  <sheetProtection password="E637" sheet="1" formatCells="0" formatColumns="0" formatRows="0" selectLockedCells="1"/>
  <printOptions/>
  <pageMargins left="0.7" right="0.7" top="0.75" bottom="0.75" header="0.3" footer="0.3"/>
  <pageSetup horizontalDpi="600" verticalDpi="600" orientation="portrait" paperSize="9"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Appia d.o.o. Ljubljana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Boštjan Kralj</dc:creator>
  <cp:keywords/>
  <dc:description/>
  <cp:lastModifiedBy>Aleš Bucaj</cp:lastModifiedBy>
  <cp:lastPrinted>2021-02-04T10:54:02Z</cp:lastPrinted>
  <dcterms:created xsi:type="dcterms:W3CDTF">2005-08-17T13:35:37Z</dcterms:created>
  <dcterms:modified xsi:type="dcterms:W3CDTF">2022-03-18T06:39:14Z</dcterms:modified>
  <cp:category/>
  <cp:version/>
  <cp:contentType/>
  <cp:contentStatus/>
</cp:coreProperties>
</file>